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 defaultThemeVersion="124226"/>
  <bookViews>
    <workbookView xWindow="120" yWindow="60" windowWidth="19416" windowHeight="11016"/>
  </bookViews>
  <sheets>
    <sheet name="Baza" sheetId="1" r:id="rId1"/>
    <sheet name="List1" sheetId="4" r:id="rId2"/>
    <sheet name="Nulti vzorec" sheetId="3" r:id="rId3"/>
    <sheet name="Backup" sheetId="2" r:id="rId4"/>
  </sheets>
  <definedNames>
    <definedName name="_xlnm._FilterDatabase" localSheetId="3" hidden="1">Backup!$A$1:$U$1</definedName>
    <definedName name="_xlnm._FilterDatabase" localSheetId="0" hidden="1">Baza!$B$1:$T$1</definedName>
    <definedName name="_xlnm.Print_Area" localSheetId="3">Backup!$A$1:$G$1</definedName>
    <definedName name="_xlnm.Print_Area" localSheetId="0">Baza!$B$1:$G$1</definedName>
  </definedNames>
  <calcPr calcId="152511"/>
</workbook>
</file>

<file path=xl/calcChain.xml><?xml version="1.0" encoding="utf-8"?>
<calcChain xmlns="http://schemas.openxmlformats.org/spreadsheetml/2006/main">
  <c r="P71" i="4" l="1"/>
  <c r="O71" i="4"/>
  <c r="Q71" i="4" s="1"/>
  <c r="H71" i="4" s="1"/>
  <c r="P70" i="4"/>
  <c r="O70" i="4"/>
  <c r="P69" i="4"/>
  <c r="O69" i="4"/>
  <c r="Q69" i="4" s="1"/>
  <c r="H69" i="4" s="1"/>
  <c r="P68" i="4"/>
  <c r="O68" i="4"/>
  <c r="Q68" i="4" s="1"/>
  <c r="H68" i="4" s="1"/>
  <c r="P67" i="4"/>
  <c r="O67" i="4"/>
  <c r="P66" i="4"/>
  <c r="O66" i="4"/>
  <c r="P65" i="4"/>
  <c r="O65" i="4"/>
  <c r="Q65" i="4" s="1"/>
  <c r="H65" i="4" s="1"/>
  <c r="P64" i="4"/>
  <c r="O64" i="4"/>
  <c r="P63" i="4"/>
  <c r="O63" i="4"/>
  <c r="P62" i="4"/>
  <c r="O62" i="4"/>
  <c r="P61" i="4"/>
  <c r="O61" i="4"/>
  <c r="P60" i="4"/>
  <c r="O60" i="4"/>
  <c r="Q60" i="4" s="1"/>
  <c r="H60" i="4" s="1"/>
  <c r="P59" i="4"/>
  <c r="O59" i="4"/>
  <c r="P58" i="4"/>
  <c r="O58" i="4"/>
  <c r="P57" i="4"/>
  <c r="O57" i="4"/>
  <c r="P56" i="4"/>
  <c r="O56" i="4"/>
  <c r="P55" i="4"/>
  <c r="O55" i="4"/>
  <c r="P54" i="4"/>
  <c r="O54" i="4"/>
  <c r="P53" i="4"/>
  <c r="O53" i="4"/>
  <c r="P52" i="4"/>
  <c r="O52" i="4"/>
  <c r="P51" i="4"/>
  <c r="O51" i="4"/>
  <c r="P50" i="4"/>
  <c r="O50" i="4"/>
  <c r="P49" i="4"/>
  <c r="O49" i="4"/>
  <c r="P48" i="4"/>
  <c r="O48" i="4"/>
  <c r="P47" i="4"/>
  <c r="O47" i="4"/>
  <c r="P46" i="4"/>
  <c r="O46" i="4"/>
  <c r="P45" i="4"/>
  <c r="O45" i="4"/>
  <c r="P44" i="4"/>
  <c r="O44" i="4"/>
  <c r="P43" i="4"/>
  <c r="O43" i="4"/>
  <c r="P42" i="4"/>
  <c r="O42" i="4"/>
  <c r="P41" i="4"/>
  <c r="O41" i="4"/>
  <c r="P40" i="4"/>
  <c r="O40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Q26" i="4" s="1"/>
  <c r="H26" i="4" s="1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P3" i="4"/>
  <c r="O3" i="4"/>
  <c r="P2" i="4"/>
  <c r="O2" i="4"/>
  <c r="I62" i="1"/>
  <c r="I58" i="1"/>
  <c r="Q28" i="4" l="1"/>
  <c r="H28" i="4" s="1"/>
  <c r="Q34" i="4"/>
  <c r="H34" i="4" s="1"/>
  <c r="Q51" i="4"/>
  <c r="H51" i="4" s="1"/>
  <c r="Q62" i="4"/>
  <c r="H62" i="4" s="1"/>
  <c r="Q21" i="4"/>
  <c r="H21" i="4" s="1"/>
  <c r="Q22" i="4"/>
  <c r="H22" i="4" s="1"/>
  <c r="Q23" i="4"/>
  <c r="H23" i="4" s="1"/>
  <c r="Q24" i="4"/>
  <c r="H24" i="4" s="1"/>
  <c r="Q37" i="4"/>
  <c r="H37" i="4" s="1"/>
  <c r="Q38" i="4"/>
  <c r="H38" i="4" s="1"/>
  <c r="Q39" i="4"/>
  <c r="H39" i="4" s="1"/>
  <c r="Q40" i="4"/>
  <c r="H40" i="4" s="1"/>
  <c r="Q41" i="4"/>
  <c r="H41" i="4" s="1"/>
  <c r="Q42" i="4"/>
  <c r="H42" i="4" s="1"/>
  <c r="Q43" i="4"/>
  <c r="H43" i="4" s="1"/>
  <c r="Q44" i="4"/>
  <c r="H44" i="4" s="1"/>
  <c r="Q45" i="4"/>
  <c r="H45" i="4" s="1"/>
  <c r="Q46" i="4"/>
  <c r="H46" i="4" s="1"/>
  <c r="Q47" i="4"/>
  <c r="H47" i="4" s="1"/>
  <c r="Q48" i="4"/>
  <c r="H48" i="4" s="1"/>
  <c r="Q49" i="4"/>
  <c r="H49" i="4" s="1"/>
  <c r="Q57" i="4"/>
  <c r="H57" i="4" s="1"/>
  <c r="Q58" i="4"/>
  <c r="H58" i="4" s="1"/>
  <c r="Q59" i="4"/>
  <c r="H59" i="4" s="1"/>
  <c r="Q36" i="4"/>
  <c r="H36" i="4" s="1"/>
  <c r="Q52" i="4"/>
  <c r="H52" i="4" s="1"/>
  <c r="Q53" i="4"/>
  <c r="H53" i="4" s="1"/>
  <c r="Q54" i="4"/>
  <c r="H54" i="4" s="1"/>
  <c r="Q55" i="4"/>
  <c r="H55" i="4" s="1"/>
  <c r="Q56" i="4"/>
  <c r="H56" i="4" s="1"/>
  <c r="Q67" i="4"/>
  <c r="H67" i="4" s="1"/>
  <c r="Q70" i="4"/>
  <c r="H70" i="4" s="1"/>
  <c r="Q3" i="4"/>
  <c r="H3" i="4" s="1"/>
  <c r="Q5" i="4"/>
  <c r="H5" i="4" s="1"/>
  <c r="Q7" i="4"/>
  <c r="H7" i="4" s="1"/>
  <c r="Q9" i="4"/>
  <c r="H9" i="4" s="1"/>
  <c r="Q11" i="4"/>
  <c r="H11" i="4" s="1"/>
  <c r="Q13" i="4"/>
  <c r="H13" i="4" s="1"/>
  <c r="Q15" i="4"/>
  <c r="H15" i="4" s="1"/>
  <c r="Q17" i="4"/>
  <c r="H17" i="4" s="1"/>
  <c r="Q19" i="4"/>
  <c r="H19" i="4" s="1"/>
  <c r="Q20" i="4"/>
  <c r="H20" i="4" s="1"/>
  <c r="Q29" i="4"/>
  <c r="H29" i="4" s="1"/>
  <c r="Q30" i="4"/>
  <c r="H30" i="4" s="1"/>
  <c r="Q31" i="4"/>
  <c r="H31" i="4" s="1"/>
  <c r="Q32" i="4"/>
  <c r="H32" i="4" s="1"/>
  <c r="Q63" i="4"/>
  <c r="H63" i="4" s="1"/>
  <c r="Q64" i="4"/>
  <c r="H64" i="4" s="1"/>
  <c r="Q25" i="4"/>
  <c r="H25" i="4" s="1"/>
  <c r="Q33" i="4"/>
  <c r="H33" i="4" s="1"/>
  <c r="Q2" i="4"/>
  <c r="H2" i="4" s="1"/>
  <c r="Q4" i="4"/>
  <c r="H4" i="4" s="1"/>
  <c r="Q6" i="4"/>
  <c r="H6" i="4" s="1"/>
  <c r="Q8" i="4"/>
  <c r="H8" i="4" s="1"/>
  <c r="Q10" i="4"/>
  <c r="H10" i="4" s="1"/>
  <c r="Q12" i="4"/>
  <c r="H12" i="4" s="1"/>
  <c r="Q14" i="4"/>
  <c r="H14" i="4" s="1"/>
  <c r="Q16" i="4"/>
  <c r="H16" i="4" s="1"/>
  <c r="Q18" i="4"/>
  <c r="H18" i="4" s="1"/>
  <c r="Q27" i="4"/>
  <c r="H27" i="4" s="1"/>
  <c r="Q35" i="4"/>
  <c r="H35" i="4" s="1"/>
  <c r="Q50" i="4"/>
  <c r="H50" i="4" s="1"/>
  <c r="Q61" i="4"/>
  <c r="H61" i="4" s="1"/>
  <c r="Q66" i="4"/>
  <c r="H66" i="4" s="1"/>
  <c r="R2" i="3"/>
  <c r="Q2" i="3"/>
  <c r="O2" i="3"/>
  <c r="N2" i="3"/>
  <c r="P2" i="3" l="1"/>
  <c r="G2" i="3" s="1"/>
  <c r="T3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2" i="1"/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2" i="1"/>
  <c r="P3" i="1"/>
  <c r="Q3" i="1"/>
  <c r="P4" i="1"/>
  <c r="Q4" i="1"/>
  <c r="P5" i="1"/>
  <c r="Q5" i="1"/>
  <c r="P6" i="1"/>
  <c r="Q6" i="1"/>
  <c r="P7" i="1"/>
  <c r="Q7" i="1"/>
  <c r="P8" i="1"/>
  <c r="Q8" i="1"/>
  <c r="P9" i="1"/>
  <c r="Q9" i="1"/>
  <c r="P10" i="1"/>
  <c r="R10" i="1" s="1"/>
  <c r="I10" i="1" s="1"/>
  <c r="Q10" i="1"/>
  <c r="P11" i="1"/>
  <c r="Q11" i="1"/>
  <c r="P12" i="1"/>
  <c r="Q12" i="1"/>
  <c r="P13" i="1"/>
  <c r="Q13" i="1"/>
  <c r="P14" i="1"/>
  <c r="R14" i="1" s="1"/>
  <c r="I14" i="1" s="1"/>
  <c r="Q14" i="1"/>
  <c r="P15" i="1"/>
  <c r="Q15" i="1"/>
  <c r="P16" i="1"/>
  <c r="R16" i="1" s="1"/>
  <c r="I16" i="1" s="1"/>
  <c r="Q16" i="1"/>
  <c r="P17" i="1"/>
  <c r="Q17" i="1"/>
  <c r="P18" i="1"/>
  <c r="R18" i="1" s="1"/>
  <c r="I18" i="1" s="1"/>
  <c r="Q18" i="1"/>
  <c r="P19" i="1"/>
  <c r="R19" i="1" s="1"/>
  <c r="I19" i="1" s="1"/>
  <c r="Q19" i="1"/>
  <c r="P20" i="1"/>
  <c r="R20" i="1" s="1"/>
  <c r="Q20" i="1"/>
  <c r="P21" i="1"/>
  <c r="Q21" i="1"/>
  <c r="P22" i="1"/>
  <c r="R22" i="1" s="1"/>
  <c r="I22" i="1" s="1"/>
  <c r="Q22" i="1"/>
  <c r="P23" i="1"/>
  <c r="Q23" i="1"/>
  <c r="P24" i="1"/>
  <c r="R24" i="1" s="1"/>
  <c r="I24" i="1" s="1"/>
  <c r="Q24" i="1"/>
  <c r="P25" i="1"/>
  <c r="Q25" i="1"/>
  <c r="P26" i="1"/>
  <c r="R26" i="1" s="1"/>
  <c r="I26" i="1" s="1"/>
  <c r="Q26" i="1"/>
  <c r="P27" i="1"/>
  <c r="Q27" i="1"/>
  <c r="P28" i="1"/>
  <c r="R28" i="1" s="1"/>
  <c r="I28" i="1" s="1"/>
  <c r="Q28" i="1"/>
  <c r="P29" i="1"/>
  <c r="Q29" i="1"/>
  <c r="P30" i="1"/>
  <c r="R30" i="1" s="1"/>
  <c r="I30" i="1" s="1"/>
  <c r="Q30" i="1"/>
  <c r="P31" i="1"/>
  <c r="Q31" i="1"/>
  <c r="P32" i="1"/>
  <c r="Q32" i="1"/>
  <c r="P33" i="1"/>
  <c r="Q33" i="1"/>
  <c r="P34" i="1"/>
  <c r="Q34" i="1"/>
  <c r="P35" i="1"/>
  <c r="R35" i="1" s="1"/>
  <c r="I35" i="1" s="1"/>
  <c r="Q35" i="1"/>
  <c r="P36" i="1"/>
  <c r="R36" i="1" s="1"/>
  <c r="I36" i="1" s="1"/>
  <c r="Q36" i="1"/>
  <c r="P37" i="1"/>
  <c r="Q37" i="1"/>
  <c r="P38" i="1"/>
  <c r="Q38" i="1"/>
  <c r="P39" i="1"/>
  <c r="R39" i="1" s="1"/>
  <c r="Q39" i="1"/>
  <c r="P40" i="1"/>
  <c r="R40" i="1" s="1"/>
  <c r="I40" i="1" s="1"/>
  <c r="Q40" i="1"/>
  <c r="P41" i="1"/>
  <c r="Q41" i="1"/>
  <c r="P42" i="1"/>
  <c r="Q42" i="1"/>
  <c r="P43" i="1"/>
  <c r="Q43" i="1"/>
  <c r="P44" i="1"/>
  <c r="R44" i="1" s="1"/>
  <c r="I44" i="1" s="1"/>
  <c r="Q44" i="1"/>
  <c r="P45" i="1"/>
  <c r="R45" i="1" s="1"/>
  <c r="I45" i="1" s="1"/>
  <c r="Q45" i="1"/>
  <c r="P46" i="1"/>
  <c r="R46" i="1" s="1"/>
  <c r="I46" i="1" s="1"/>
  <c r="Q46" i="1"/>
  <c r="P47" i="1"/>
  <c r="R47" i="1" s="1"/>
  <c r="Q47" i="1"/>
  <c r="P48" i="1"/>
  <c r="Q48" i="1"/>
  <c r="P49" i="1"/>
  <c r="Q49" i="1"/>
  <c r="P50" i="1"/>
  <c r="R50" i="1" s="1"/>
  <c r="I50" i="1" s="1"/>
  <c r="Q50" i="1"/>
  <c r="P51" i="1"/>
  <c r="Q51" i="1"/>
  <c r="P52" i="1"/>
  <c r="R52" i="1" s="1"/>
  <c r="I52" i="1" s="1"/>
  <c r="Q52" i="1"/>
  <c r="P53" i="1"/>
  <c r="Q53" i="1"/>
  <c r="P54" i="1"/>
  <c r="R54" i="1" s="1"/>
  <c r="I54" i="1" s="1"/>
  <c r="Q54" i="1"/>
  <c r="P55" i="1"/>
  <c r="R55" i="1" s="1"/>
  <c r="I55" i="1" s="1"/>
  <c r="Q55" i="1"/>
  <c r="P56" i="1"/>
  <c r="Q56" i="1"/>
  <c r="P57" i="1"/>
  <c r="Q57" i="1"/>
  <c r="P58" i="1"/>
  <c r="Q58" i="1"/>
  <c r="P59" i="1"/>
  <c r="Q59" i="1"/>
  <c r="P60" i="1"/>
  <c r="R60" i="1" s="1"/>
  <c r="I60" i="1" s="1"/>
  <c r="Q60" i="1"/>
  <c r="P61" i="1"/>
  <c r="R61" i="1" s="1"/>
  <c r="Q61" i="1"/>
  <c r="P62" i="1"/>
  <c r="R62" i="1" s="1"/>
  <c r="Q62" i="1"/>
  <c r="P63" i="1"/>
  <c r="Q63" i="1"/>
  <c r="P64" i="1"/>
  <c r="R64" i="1" s="1"/>
  <c r="I64" i="1" s="1"/>
  <c r="Q64" i="1"/>
  <c r="P65" i="1"/>
  <c r="Q65" i="1"/>
  <c r="P66" i="1"/>
  <c r="R66" i="1" s="1"/>
  <c r="Q66" i="1"/>
  <c r="P67" i="1"/>
  <c r="Q67" i="1"/>
  <c r="P68" i="1"/>
  <c r="R68" i="1" s="1"/>
  <c r="I68" i="1" s="1"/>
  <c r="Q68" i="1"/>
  <c r="P69" i="1"/>
  <c r="Q69" i="1"/>
  <c r="P70" i="1"/>
  <c r="R70" i="1" s="1"/>
  <c r="Q70" i="1"/>
  <c r="P71" i="1"/>
  <c r="Q71" i="1"/>
  <c r="P72" i="1"/>
  <c r="R72" i="1" s="1"/>
  <c r="I72" i="1" s="1"/>
  <c r="Q72" i="1"/>
  <c r="P73" i="1"/>
  <c r="R73" i="1" s="1"/>
  <c r="I73" i="1" s="1"/>
  <c r="Q73" i="1"/>
  <c r="P74" i="1"/>
  <c r="Q74" i="1"/>
  <c r="P75" i="1"/>
  <c r="R75" i="1" s="1"/>
  <c r="Q75" i="1"/>
  <c r="P76" i="1"/>
  <c r="Q76" i="1"/>
  <c r="P77" i="1"/>
  <c r="Q77" i="1"/>
  <c r="P78" i="1"/>
  <c r="R78" i="1" s="1"/>
  <c r="I78" i="1" s="1"/>
  <c r="Q78" i="1"/>
  <c r="P79" i="1"/>
  <c r="Q79" i="1"/>
  <c r="Q2" i="1"/>
  <c r="P2" i="1"/>
  <c r="R56" i="1" l="1"/>
  <c r="I56" i="1" s="1"/>
  <c r="R53" i="1"/>
  <c r="I53" i="1" s="1"/>
  <c r="R51" i="1"/>
  <c r="I51" i="1" s="1"/>
  <c r="R49" i="1"/>
  <c r="I49" i="1" s="1"/>
  <c r="R43" i="1"/>
  <c r="I43" i="1" s="1"/>
  <c r="R42" i="1"/>
  <c r="I42" i="1" s="1"/>
  <c r="R41" i="1"/>
  <c r="I41" i="1" s="1"/>
  <c r="R57" i="1"/>
  <c r="I57" i="1" s="1"/>
  <c r="R59" i="1"/>
  <c r="I59" i="1" s="1"/>
  <c r="R33" i="1"/>
  <c r="I33" i="1" s="1"/>
  <c r="R17" i="1"/>
  <c r="I17" i="1" s="1"/>
  <c r="R15" i="1"/>
  <c r="I15" i="1" s="1"/>
  <c r="R13" i="1"/>
  <c r="I13" i="1" s="1"/>
  <c r="R12" i="1"/>
  <c r="I12" i="1" s="1"/>
  <c r="R11" i="1"/>
  <c r="I11" i="1" s="1"/>
  <c r="R9" i="1"/>
  <c r="I9" i="1" s="1"/>
  <c r="R8" i="1"/>
  <c r="I8" i="1" s="1"/>
  <c r="R7" i="1"/>
  <c r="I7" i="1" s="1"/>
  <c r="R5" i="1"/>
  <c r="I5" i="1" s="1"/>
  <c r="R4" i="1"/>
  <c r="I4" i="1" s="1"/>
  <c r="R3" i="1"/>
  <c r="I3" i="1" s="1"/>
  <c r="R77" i="1"/>
  <c r="I77" i="1" s="1"/>
  <c r="R76" i="1"/>
  <c r="I76" i="1" s="1"/>
  <c r="R79" i="1"/>
  <c r="I79" i="1" s="1"/>
  <c r="R74" i="1"/>
  <c r="I74" i="1" s="1"/>
  <c r="R69" i="1"/>
  <c r="R65" i="1"/>
  <c r="I65" i="1" s="1"/>
  <c r="R63" i="1"/>
  <c r="I63" i="1" s="1"/>
  <c r="R67" i="1"/>
  <c r="I67" i="1" s="1"/>
  <c r="R71" i="1"/>
  <c r="I71" i="1" s="1"/>
  <c r="R58" i="1"/>
  <c r="R48" i="1"/>
  <c r="I48" i="1" s="1"/>
  <c r="R38" i="1"/>
  <c r="I38" i="1" s="1"/>
  <c r="R37" i="1"/>
  <c r="I37" i="1" s="1"/>
  <c r="R32" i="1"/>
  <c r="I32" i="1" s="1"/>
  <c r="R34" i="1"/>
  <c r="I34" i="1" s="1"/>
  <c r="R29" i="1"/>
  <c r="I29" i="1" s="1"/>
  <c r="R27" i="1"/>
  <c r="I27" i="1" s="1"/>
  <c r="R25" i="1"/>
  <c r="I25" i="1" s="1"/>
  <c r="R23" i="1"/>
  <c r="I23" i="1" s="1"/>
  <c r="R31" i="1"/>
  <c r="I31" i="1" s="1"/>
  <c r="R21" i="1"/>
  <c r="I21" i="1" s="1"/>
  <c r="R6" i="1"/>
  <c r="I6" i="1" s="1"/>
  <c r="R2" i="1"/>
  <c r="I2" i="1" s="1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<sst xmlns="http://schemas.openxmlformats.org/spreadsheetml/2006/main" count="1146" uniqueCount="181">
  <si>
    <t>Štev.</t>
  </si>
  <si>
    <t>Štev.vz.</t>
  </si>
  <si>
    <t>Ime in priimek</t>
  </si>
  <si>
    <t>Vrsta vina</t>
  </si>
  <si>
    <t>Sladkor</t>
  </si>
  <si>
    <t>Priznajne</t>
  </si>
  <si>
    <t>Ocena 1</t>
  </si>
  <si>
    <t>Ocena 2</t>
  </si>
  <si>
    <t>Ocena 3</t>
  </si>
  <si>
    <t xml:space="preserve">Ocena 4 </t>
  </si>
  <si>
    <t xml:space="preserve">Ocena 5 </t>
  </si>
  <si>
    <t>Ocena 6</t>
  </si>
  <si>
    <t>Najnižja</t>
  </si>
  <si>
    <t>Najvišja</t>
  </si>
  <si>
    <t xml:space="preserve">Povprečna </t>
  </si>
  <si>
    <t>Rumeni muškat</t>
  </si>
  <si>
    <t>Laški rizling</t>
  </si>
  <si>
    <t>Sauvignon</t>
  </si>
  <si>
    <t>Kerner</t>
  </si>
  <si>
    <t>Chardonay</t>
  </si>
  <si>
    <t>Modri pinot</t>
  </si>
  <si>
    <t>Rdeče</t>
  </si>
  <si>
    <t>Belo</t>
  </si>
  <si>
    <t>Zvrst-Belo</t>
  </si>
  <si>
    <t>Danilo Levart</t>
  </si>
  <si>
    <t>Franc Rap</t>
  </si>
  <si>
    <t>Aleksander Šmid</t>
  </si>
  <si>
    <t>Rudi, Nada Hribernik</t>
  </si>
  <si>
    <t>Karl Tancer</t>
  </si>
  <si>
    <t>Beno, Zinka Zager</t>
  </si>
  <si>
    <t>Družina Gaber</t>
  </si>
  <si>
    <t>Družina Pahole</t>
  </si>
  <si>
    <t>Franc Lešnik</t>
  </si>
  <si>
    <t>Branko Čebular</t>
  </si>
  <si>
    <t>Družina Rojs</t>
  </si>
  <si>
    <t>Družina Poslek</t>
  </si>
  <si>
    <t>Poljčančan</t>
  </si>
  <si>
    <t>Cviček</t>
  </si>
  <si>
    <t>Lado Kolenc</t>
  </si>
  <si>
    <t>Milena Brecko</t>
  </si>
  <si>
    <t>Družina Marguč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</si>
  <si>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</si>
  <si>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</si>
  <si>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</si>
  <si>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</si>
  <si>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</si>
  <si>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</si>
  <si>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</si>
  <si>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</si>
  <si>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</si>
  <si>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</si>
  <si>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</si>
  <si>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</si>
  <si>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</si>
  <si>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</si>
  <si>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</si>
  <si>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</si>
  <si>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</si>
  <si>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</si>
  <si>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</si>
  <si>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</si>
  <si>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</si>
  <si>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</si>
  <si>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</si>
  <si>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</si>
  <si>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</si>
  <si>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</si>
  <si>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</si>
  <si>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</si>
  <si>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</si>
  <si>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</si>
  <si>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</si>
  <si>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</si>
  <si>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</si>
  <si>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</si>
  <si>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</si>
  <si>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</si>
  <si>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</si>
  <si>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</si>
  <si>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</si>
  <si>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</si>
  <si>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</si>
  <si>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</si>
  <si>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</si>
  <si>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</si>
  <si>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</si>
  <si>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</si>
  <si>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</si>
  <si>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</si>
  <si>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</si>
  <si>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</si>
  <si>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</si>
  <si>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</si>
  <si>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</si>
  <si>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</si>
  <si>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</si>
  <si>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</si>
  <si>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</si>
  <si>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</si>
  <si>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</si>
  <si>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</si>
  <si>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</si>
  <si>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</si>
  <si>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</si>
  <si>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</si>
  <si>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</si>
  <si>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</si>
  <si>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</si>
  <si>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</si>
  <si>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</si>
  <si>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</si>
  <si>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Modra Frankinja</t>
  </si>
  <si>
    <t>Renski Rizling</t>
  </si>
  <si>
    <t>Laški Rizling</t>
  </si>
  <si>
    <t>Milena Pegan</t>
  </si>
  <si>
    <t>Ocena 7</t>
  </si>
  <si>
    <t>Rose</t>
  </si>
  <si>
    <t>71.</t>
  </si>
  <si>
    <t>72.</t>
  </si>
  <si>
    <t>73.</t>
  </si>
  <si>
    <t>74.</t>
  </si>
  <si>
    <t>75.</t>
  </si>
  <si>
    <t>76.</t>
  </si>
  <si>
    <t>77.</t>
  </si>
  <si>
    <t>78.</t>
  </si>
  <si>
    <t>Martin Šlamberger</t>
  </si>
  <si>
    <t>Rumeni muškat JI</t>
  </si>
  <si>
    <t>Beli Pinot JI</t>
  </si>
  <si>
    <t>Žametna Črnina</t>
  </si>
  <si>
    <t>Nikolaj Gajšek</t>
  </si>
  <si>
    <t>Stanislav Pekolj</t>
  </si>
  <si>
    <t>Jože in Mihaela Štepec</t>
  </si>
  <si>
    <t>Jože Vencelj</t>
  </si>
  <si>
    <t>Letnik</t>
  </si>
  <si>
    <t>Igor Šinkovec</t>
  </si>
  <si>
    <t>Bogomir Mlakar</t>
  </si>
  <si>
    <t>Zweigeld</t>
  </si>
  <si>
    <t>Zvrst-Rdeče</t>
  </si>
  <si>
    <t>Rumeni Muškat</t>
  </si>
  <si>
    <t>Igor Tramte</t>
  </si>
  <si>
    <t>Modra frankinja</t>
  </si>
  <si>
    <t>Franc Španring</t>
  </si>
  <si>
    <t>Jožef, Olga Turin</t>
  </si>
  <si>
    <t>Martin, Darja Knez</t>
  </si>
  <si>
    <t>Milan, Marjana Klančnik</t>
  </si>
  <si>
    <t>Družina Kušter</t>
  </si>
  <si>
    <t>Vzorec 1</t>
  </si>
  <si>
    <t>Vzorec 2</t>
  </si>
  <si>
    <t>Beli pinot</t>
  </si>
  <si>
    <t>Zeleni Silvanec</t>
  </si>
  <si>
    <t>Družina Tancer, Leva</t>
  </si>
  <si>
    <t>Laški Rizling PT</t>
  </si>
  <si>
    <t>Beli Pinot JIZ</t>
  </si>
  <si>
    <t>Bojan Marzidovšek</t>
  </si>
  <si>
    <t>Branko Rober</t>
  </si>
  <si>
    <t>Aleksander, Natalija Vošinek</t>
  </si>
  <si>
    <t>Franc, Irena Štefanič</t>
  </si>
  <si>
    <t>Srečko, Danica Dečar</t>
  </si>
  <si>
    <t>Družina Mernik</t>
  </si>
  <si>
    <t>Jani, Anica Strmšek</t>
  </si>
  <si>
    <t>Aleksander Hribernik</t>
  </si>
  <si>
    <t>Opomba</t>
  </si>
  <si>
    <t>Ocena 
1</t>
  </si>
  <si>
    <t>Ocena 
2</t>
  </si>
  <si>
    <t>Ocena 
3</t>
  </si>
  <si>
    <t xml:space="preserve">Ocena 
4 </t>
  </si>
  <si>
    <t xml:space="preserve">Ocena 
5 </t>
  </si>
  <si>
    <t>Ocena 
6</t>
  </si>
  <si>
    <t>Ocena 
vzorca</t>
  </si>
  <si>
    <t>Štev.
vz.</t>
  </si>
  <si>
    <t>Nulti vzorec</t>
  </si>
  <si>
    <t>Najnižja
ocena</t>
  </si>
  <si>
    <t>Najvišja 
ocena</t>
  </si>
  <si>
    <t>Priznanje</t>
  </si>
  <si>
    <t>IZL</t>
  </si>
  <si>
    <t>IZL-Etil. Acet., Mišev.</t>
  </si>
  <si>
    <t>IZL-Oksidacija</t>
  </si>
  <si>
    <t>IZL-Etil. Acet.(Cik)</t>
  </si>
  <si>
    <t>IZL-Etil.Acet,.Oksid.</t>
  </si>
  <si>
    <t>IZL-Bekser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</si>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</sst>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2"/>
      <color indexed="16"/>
      <name val="Calibri"/>
      <family val="2"/>
      <charset val="238"/>
    </font>
    <font>
      <sz val="12"/>
      <name val="Calibri"/>
      <family val="2"/>
      <charset val="238"/>
    </font>
    <font>
      <sz val="8"/>
      <name val="Calibri"/>
      <family val="2"/>
      <charset val="238"/>
    </font>
    <font>
      <b/>
      <sz val="12"/>
      <color rgb="FF008000"/>
      <name val="Calibri"/>
      <family val="2"/>
      <charset val="238"/>
    </font>
    <font>
      <b/>
      <sz val="25"/>
      <color indexed="16"/>
      <name val="Calibri"/>
      <family val="2"/>
      <charset val="238"/>
    </font>
    <font>
      <sz val="25"/>
      <color theme="1"/>
      <name val="Calibri"/>
      <family val="2"/>
      <charset val="238"/>
      <scheme val="minor"/>
    </font>
    <font>
      <b/>
      <sz val="25"/>
      <color rgb="FF008000"/>
      <name val="Calibri"/>
      <family val="2"/>
      <charset val="238"/>
    </font>
    <font>
      <sz val="25"/>
      <name val="Calibri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BF8D5"/>
        <bgColor indexed="64"/>
      </patternFill>
    </fill>
    <fill>
      <patternFill patternType="solid">
        <fgColor rgb="FFF2FFDD"/>
        <bgColor indexed="64"/>
      </patternFill>
    </fill>
    <fill>
      <patternFill patternType="solid">
        <fgColor rgb="FFEDFFC1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/>
    <xf numFmtId="2" fontId="2" fillId="0" borderId="2" xfId="0" applyNumberFormat="1" applyFont="1" applyFill="1" applyBorder="1"/>
    <xf numFmtId="0" fontId="2" fillId="0" borderId="3" xfId="0" applyFont="1" applyFill="1" applyBorder="1"/>
    <xf numFmtId="2" fontId="2" fillId="0" borderId="3" xfId="0" applyNumberFormat="1" applyFont="1" applyFill="1" applyBorder="1"/>
    <xf numFmtId="2" fontId="2" fillId="0" borderId="0" xfId="0" applyNumberFormat="1" applyFont="1" applyFill="1" applyBorder="1"/>
    <xf numFmtId="0" fontId="5" fillId="5" borderId="1" xfId="0" applyFont="1" applyFill="1" applyBorder="1" applyAlignment="1">
      <alignment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0" xfId="0" applyFont="1"/>
    <xf numFmtId="0" fontId="6" fillId="5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/>
    <xf numFmtId="2" fontId="8" fillId="0" borderId="1" xfId="0" applyNumberFormat="1" applyFont="1" applyFill="1" applyBorder="1"/>
    <xf numFmtId="0" fontId="8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9" fillId="3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0" fillId="0" borderId="0" xfId="0" applyFont="1"/>
    <xf numFmtId="0" fontId="10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2" fontId="2" fillId="0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2" fontId="10" fillId="6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10" fillId="0" borderId="1" xfId="0" applyFont="1" applyBorder="1"/>
    <xf numFmtId="2" fontId="10" fillId="0" borderId="0" xfId="0" applyNumberFormat="1" applyFont="1"/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FEF2E8"/>
      <color rgb="FFEDFFC1"/>
      <color rgb="FFF2FFDD"/>
      <color rgb="FFFBF8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abSelected="1" zoomScale="40" zoomScaleNormal="40" workbookViewId="0">
      <pane ySplit="1" topLeftCell="A2" activePane="bottomLeft" state="frozenSplit"/>
      <selection activeCell="A6" sqref="A6"/>
      <selection pane="bottomLeft" activeCell="I1" sqref="I1"/>
    </sheetView>
  </sheetViews>
  <sheetFormatPr defaultColWidth="9.109375" defaultRowHeight="32.4" x14ac:dyDescent="0.6"/>
  <cols>
    <col min="1" max="1" width="11.5546875" style="38" bestFit="1" customWidth="1"/>
    <col min="2" max="2" width="14.88671875" style="19" customWidth="1"/>
    <col min="3" max="3" width="57.6640625" style="19" customWidth="1"/>
    <col min="4" max="4" width="36" style="19" customWidth="1"/>
    <col min="5" max="5" width="17.109375" style="19" customWidth="1"/>
    <col min="6" max="6" width="19.6640625" style="19" customWidth="1"/>
    <col min="7" max="7" width="24.88671875" style="19" customWidth="1"/>
    <col min="8" max="8" width="22.109375" style="19" customWidth="1"/>
    <col min="9" max="9" width="41.6640625" style="19" bestFit="1" customWidth="1"/>
    <col min="10" max="15" width="16" style="28" customWidth="1"/>
    <col min="16" max="16" width="24" style="28" bestFit="1" customWidth="1"/>
    <col min="17" max="17" width="23.88671875" style="28" bestFit="1" customWidth="1"/>
    <col min="18" max="18" width="14.88671875" style="29" customWidth="1"/>
    <col min="19" max="19" width="18.109375" style="28" bestFit="1" customWidth="1"/>
    <col min="20" max="20" width="36" style="28" bestFit="1" customWidth="1"/>
    <col min="21" max="16384" width="9.109375" style="19"/>
  </cols>
  <sheetData>
    <row r="1" spans="1:20" ht="64.8" x14ac:dyDescent="0.6">
      <c r="A1" s="36" t="s">
        <v>169</v>
      </c>
      <c r="B1" s="13" t="s">
        <v>0</v>
      </c>
      <c r="C1" s="13" t="s">
        <v>2</v>
      </c>
      <c r="D1" s="13" t="s">
        <v>3</v>
      </c>
      <c r="E1" s="13" t="s">
        <v>133</v>
      </c>
      <c r="F1" s="13" t="s">
        <v>4</v>
      </c>
      <c r="G1" s="13" t="s">
        <v>3</v>
      </c>
      <c r="H1" s="13" t="s">
        <v>161</v>
      </c>
      <c r="I1" s="14" t="s">
        <v>173</v>
      </c>
      <c r="J1" s="15" t="s">
        <v>162</v>
      </c>
      <c r="K1" s="15" t="s">
        <v>163</v>
      </c>
      <c r="L1" s="15" t="s">
        <v>164</v>
      </c>
      <c r="M1" s="15" t="s">
        <v>165</v>
      </c>
      <c r="N1" s="15" t="s">
        <v>166</v>
      </c>
      <c r="O1" s="15" t="s">
        <v>167</v>
      </c>
      <c r="P1" s="16" t="s">
        <v>12</v>
      </c>
      <c r="Q1" s="16" t="s">
        <v>13</v>
      </c>
      <c r="R1" s="17" t="s">
        <v>168</v>
      </c>
      <c r="S1" s="16" t="s">
        <v>0</v>
      </c>
      <c r="T1" s="18" t="s">
        <v>3</v>
      </c>
    </row>
    <row r="2" spans="1:20" ht="33.75" x14ac:dyDescent="0.5">
      <c r="A2" s="37" t="s">
        <v>41</v>
      </c>
      <c r="B2" s="21" t="s">
        <v>60</v>
      </c>
      <c r="C2" s="22" t="s">
        <v>139</v>
      </c>
      <c r="D2" s="22" t="s">
        <v>23</v>
      </c>
      <c r="E2" s="22">
        <v>2016</v>
      </c>
      <c r="F2" s="23">
        <v>6.5</v>
      </c>
      <c r="G2" s="23" t="s">
        <v>22</v>
      </c>
      <c r="H2" s="23"/>
      <c r="I2" s="24" t="str">
        <f>IF(ISBLANK(O2),"",IF(R2&gt;19.09,"Velika zlata diploma",IF(R2&gt;18.09,"Zlata diploma",IF(R2&gt;17.1,"Srebrna diploma",IF(R2&gt;16.1,"Bronastan diploma",IF(R2&gt;14.1,"Priznanje",IF(R2&lt;14.1,"Ni ocene ali Izloceno")))))))</f>
        <v>Srebrna diploma</v>
      </c>
      <c r="J2" s="33">
        <v>17.3</v>
      </c>
      <c r="K2" s="33">
        <v>17</v>
      </c>
      <c r="L2" s="33">
        <v>17.3</v>
      </c>
      <c r="M2" s="33">
        <v>17</v>
      </c>
      <c r="N2" s="33">
        <v>17.100000000000001</v>
      </c>
      <c r="O2" s="33">
        <v>17.7</v>
      </c>
      <c r="P2" s="31">
        <f t="shared" ref="P2:P33" si="0">MIN(J2:O2)</f>
        <v>17</v>
      </c>
      <c r="Q2" s="31">
        <f t="shared" ref="Q2:Q33" si="1">MAX(J2:O2)</f>
        <v>17.7</v>
      </c>
      <c r="R2" s="39">
        <f>(SUM(J2:O2)-(P2+Q2))/4</f>
        <v>17.174999999999997</v>
      </c>
      <c r="S2" s="25" t="str">
        <f>A2</f>
        <v>1.</v>
      </c>
      <c r="T2" s="25" t="str">
        <f>D2</f>
        <v>Zvrst-Belo</v>
      </c>
    </row>
    <row r="3" spans="1:20" ht="33.6" x14ac:dyDescent="0.65">
      <c r="A3" s="37" t="s">
        <v>42</v>
      </c>
      <c r="B3" s="21" t="s">
        <v>105</v>
      </c>
      <c r="C3" s="22" t="s">
        <v>155</v>
      </c>
      <c r="D3" s="22" t="s">
        <v>23</v>
      </c>
      <c r="E3" s="22">
        <v>2016</v>
      </c>
      <c r="F3" s="23">
        <v>6.5</v>
      </c>
      <c r="G3" s="23" t="s">
        <v>22</v>
      </c>
      <c r="H3" s="23"/>
      <c r="I3" s="24" t="str">
        <f t="shared" ref="I3:I65" si="2">IF(ISBLANK(O3),"",IF(R3&gt;19.09,"Velika zlata diploma",IF(R3&gt;18.09,"Zlata diploma",IF(R3&gt;17.1,"Srebrna diploma",IF(R3&gt;16.1,"Bronastan diploma",IF(R3&gt;14.1,"Priznanje",IF(R3&lt;14.1,"Ni ocene ali Izloceno")))))))</f>
        <v>Srebrna diploma</v>
      </c>
      <c r="J3" s="33">
        <v>17.8</v>
      </c>
      <c r="K3" s="33">
        <v>17.5</v>
      </c>
      <c r="L3" s="33">
        <v>17.5</v>
      </c>
      <c r="M3" s="33">
        <v>17.8</v>
      </c>
      <c r="N3" s="33">
        <v>17.7</v>
      </c>
      <c r="O3" s="33">
        <v>17.8</v>
      </c>
      <c r="P3" s="31">
        <f t="shared" si="0"/>
        <v>17.5</v>
      </c>
      <c r="Q3" s="31">
        <f t="shared" si="1"/>
        <v>17.8</v>
      </c>
      <c r="R3" s="39">
        <f t="shared" ref="R3:R66" si="3">(SUM(J3:O3)-(P3+Q3))/4</f>
        <v>17.7</v>
      </c>
      <c r="S3" s="25" t="str">
        <f t="shared" ref="S3:S66" si="4">A3</f>
        <v>2.</v>
      </c>
      <c r="T3" s="25" t="str">
        <f t="shared" ref="T3:T66" si="5">D3</f>
        <v>Zvrst-Belo</v>
      </c>
    </row>
    <row r="4" spans="1:20" ht="33.6" x14ac:dyDescent="0.65">
      <c r="A4" s="37" t="s">
        <v>43</v>
      </c>
      <c r="B4" s="21" t="s">
        <v>110</v>
      </c>
      <c r="C4" s="22" t="s">
        <v>40</v>
      </c>
      <c r="D4" s="22" t="s">
        <v>23</v>
      </c>
      <c r="E4" s="22">
        <v>2016</v>
      </c>
      <c r="F4" s="23">
        <v>6.5</v>
      </c>
      <c r="G4" s="23" t="s">
        <v>22</v>
      </c>
      <c r="H4" s="23"/>
      <c r="I4" s="24" t="str">
        <f t="shared" si="2"/>
        <v>Srebrna diploma</v>
      </c>
      <c r="J4" s="33">
        <v>12</v>
      </c>
      <c r="K4" s="33">
        <v>17</v>
      </c>
      <c r="L4" s="33">
        <v>17.600000000000001</v>
      </c>
      <c r="M4" s="33">
        <v>17.399999999999999</v>
      </c>
      <c r="N4" s="33">
        <v>17.600000000000001</v>
      </c>
      <c r="O4" s="33">
        <v>17.8</v>
      </c>
      <c r="P4" s="31">
        <f t="shared" si="0"/>
        <v>12</v>
      </c>
      <c r="Q4" s="31">
        <f t="shared" si="1"/>
        <v>17.8</v>
      </c>
      <c r="R4" s="39">
        <f t="shared" si="3"/>
        <v>17.399999999999999</v>
      </c>
      <c r="S4" s="25" t="str">
        <f t="shared" si="4"/>
        <v>3.</v>
      </c>
      <c r="T4" s="25" t="str">
        <f t="shared" si="5"/>
        <v>Zvrst-Belo</v>
      </c>
    </row>
    <row r="5" spans="1:20" ht="33.6" x14ac:dyDescent="0.65">
      <c r="A5" s="37" t="s">
        <v>44</v>
      </c>
      <c r="B5" s="21" t="s">
        <v>42</v>
      </c>
      <c r="C5" s="22" t="s">
        <v>26</v>
      </c>
      <c r="D5" s="22" t="s">
        <v>23</v>
      </c>
      <c r="E5" s="22">
        <v>2016</v>
      </c>
      <c r="F5" s="23">
        <v>6.6</v>
      </c>
      <c r="G5" s="23" t="s">
        <v>22</v>
      </c>
      <c r="H5" s="23"/>
      <c r="I5" s="24" t="str">
        <f t="shared" si="2"/>
        <v>Srebrna diploma</v>
      </c>
      <c r="J5" s="33">
        <v>17.600000000000001</v>
      </c>
      <c r="K5" s="33">
        <v>17.7</v>
      </c>
      <c r="L5" s="33">
        <v>17.899999999999999</v>
      </c>
      <c r="M5" s="33">
        <v>17.600000000000001</v>
      </c>
      <c r="N5" s="33">
        <v>17</v>
      </c>
      <c r="O5" s="33">
        <v>17.5</v>
      </c>
      <c r="P5" s="31">
        <f t="shared" si="0"/>
        <v>17</v>
      </c>
      <c r="Q5" s="31">
        <f t="shared" si="1"/>
        <v>17.899999999999999</v>
      </c>
      <c r="R5" s="39">
        <f t="shared" si="3"/>
        <v>17.600000000000001</v>
      </c>
      <c r="S5" s="25" t="str">
        <f t="shared" si="4"/>
        <v>4.</v>
      </c>
      <c r="T5" s="25" t="str">
        <f t="shared" si="5"/>
        <v>Zvrst-Belo</v>
      </c>
    </row>
    <row r="6" spans="1:20" ht="33.75" x14ac:dyDescent="0.5">
      <c r="A6" s="37" t="s">
        <v>45</v>
      </c>
      <c r="B6" s="21" t="s">
        <v>63</v>
      </c>
      <c r="C6" s="22" t="s">
        <v>27</v>
      </c>
      <c r="D6" s="22" t="s">
        <v>23</v>
      </c>
      <c r="E6" s="22">
        <v>2016</v>
      </c>
      <c r="F6" s="23">
        <v>7</v>
      </c>
      <c r="G6" s="23" t="s">
        <v>22</v>
      </c>
      <c r="H6" s="23"/>
      <c r="I6" s="24" t="str">
        <f t="shared" si="2"/>
        <v>Srebrna diploma</v>
      </c>
      <c r="J6" s="33">
        <v>17.5</v>
      </c>
      <c r="K6" s="33">
        <v>18.100000000000001</v>
      </c>
      <c r="L6" s="33">
        <v>17.899999999999999</v>
      </c>
      <c r="M6" s="33">
        <v>17.7</v>
      </c>
      <c r="N6" s="33">
        <v>17.8</v>
      </c>
      <c r="O6" s="33">
        <v>17.5</v>
      </c>
      <c r="P6" s="31">
        <f t="shared" si="0"/>
        <v>17.5</v>
      </c>
      <c r="Q6" s="31">
        <f t="shared" si="1"/>
        <v>18.100000000000001</v>
      </c>
      <c r="R6" s="39">
        <f t="shared" si="3"/>
        <v>17.725000000000001</v>
      </c>
      <c r="S6" s="25" t="str">
        <f t="shared" si="4"/>
        <v>5.</v>
      </c>
      <c r="T6" s="25" t="str">
        <f t="shared" si="5"/>
        <v>Zvrst-Belo</v>
      </c>
    </row>
    <row r="7" spans="1:20" ht="33.6" x14ac:dyDescent="0.65">
      <c r="A7" s="37" t="s">
        <v>46</v>
      </c>
      <c r="B7" s="21" t="s">
        <v>65</v>
      </c>
      <c r="C7" s="22" t="s">
        <v>141</v>
      </c>
      <c r="D7" s="22" t="s">
        <v>23</v>
      </c>
      <c r="E7" s="22">
        <v>2016</v>
      </c>
      <c r="F7" s="23">
        <v>7</v>
      </c>
      <c r="G7" s="23" t="s">
        <v>22</v>
      </c>
      <c r="H7" s="23"/>
      <c r="I7" s="24" t="str">
        <f t="shared" si="2"/>
        <v>Srebrna diploma</v>
      </c>
      <c r="J7" s="33">
        <v>17.7</v>
      </c>
      <c r="K7" s="33">
        <v>17.7</v>
      </c>
      <c r="L7" s="33">
        <v>17.2</v>
      </c>
      <c r="M7" s="33">
        <v>17.5</v>
      </c>
      <c r="N7" s="33">
        <v>17.399999999999999</v>
      </c>
      <c r="O7" s="33">
        <v>17.399999999999999</v>
      </c>
      <c r="P7" s="31">
        <f t="shared" si="0"/>
        <v>17.2</v>
      </c>
      <c r="Q7" s="31">
        <f t="shared" si="1"/>
        <v>17.7</v>
      </c>
      <c r="R7" s="39">
        <f t="shared" si="3"/>
        <v>17.5</v>
      </c>
      <c r="S7" s="25" t="str">
        <f t="shared" si="4"/>
        <v>6.</v>
      </c>
      <c r="T7" s="25" t="str">
        <f t="shared" si="5"/>
        <v>Zvrst-Belo</v>
      </c>
    </row>
    <row r="8" spans="1:20" ht="33.75" x14ac:dyDescent="0.5">
      <c r="A8" s="37" t="s">
        <v>47</v>
      </c>
      <c r="B8" s="21" t="s">
        <v>71</v>
      </c>
      <c r="C8" s="22" t="s">
        <v>25</v>
      </c>
      <c r="D8" s="22" t="s">
        <v>23</v>
      </c>
      <c r="E8" s="22">
        <v>2016</v>
      </c>
      <c r="F8" s="23">
        <v>7</v>
      </c>
      <c r="G8" s="23" t="s">
        <v>22</v>
      </c>
      <c r="H8" s="23"/>
      <c r="I8" s="24" t="str">
        <f t="shared" si="2"/>
        <v>Srebrna diploma</v>
      </c>
      <c r="J8" s="33">
        <v>17.600000000000001</v>
      </c>
      <c r="K8" s="33">
        <v>17.7</v>
      </c>
      <c r="L8" s="33">
        <v>17.600000000000001</v>
      </c>
      <c r="M8" s="33">
        <v>18</v>
      </c>
      <c r="N8" s="33">
        <v>11</v>
      </c>
      <c r="O8" s="33">
        <v>18</v>
      </c>
      <c r="P8" s="31">
        <f t="shared" si="0"/>
        <v>11</v>
      </c>
      <c r="Q8" s="31">
        <f t="shared" si="1"/>
        <v>18</v>
      </c>
      <c r="R8" s="39">
        <f t="shared" si="3"/>
        <v>17.725000000000001</v>
      </c>
      <c r="S8" s="25" t="str">
        <f t="shared" si="4"/>
        <v>7.</v>
      </c>
      <c r="T8" s="25" t="str">
        <f t="shared" si="5"/>
        <v>Zvrst-Belo</v>
      </c>
    </row>
    <row r="9" spans="1:20" ht="33.6" x14ac:dyDescent="0.65">
      <c r="A9" s="37" t="s">
        <v>48</v>
      </c>
      <c r="B9" s="21" t="s">
        <v>93</v>
      </c>
      <c r="C9" s="22" t="s">
        <v>36</v>
      </c>
      <c r="D9" s="22" t="s">
        <v>23</v>
      </c>
      <c r="E9" s="22">
        <v>2016</v>
      </c>
      <c r="F9" s="23">
        <v>7</v>
      </c>
      <c r="G9" s="23" t="s">
        <v>22</v>
      </c>
      <c r="H9" s="23"/>
      <c r="I9" s="24" t="str">
        <f t="shared" si="2"/>
        <v>Srebrna diploma</v>
      </c>
      <c r="J9" s="33">
        <v>17.399999999999999</v>
      </c>
      <c r="K9" s="33">
        <v>17.7</v>
      </c>
      <c r="L9" s="33">
        <v>17.8</v>
      </c>
      <c r="M9" s="33">
        <v>17.5</v>
      </c>
      <c r="N9" s="33">
        <v>17.5</v>
      </c>
      <c r="O9" s="33">
        <v>17.5</v>
      </c>
      <c r="P9" s="31">
        <f t="shared" si="0"/>
        <v>17.399999999999999</v>
      </c>
      <c r="Q9" s="31">
        <f t="shared" si="1"/>
        <v>17.8</v>
      </c>
      <c r="R9" s="39">
        <f t="shared" si="3"/>
        <v>17.549999999999997</v>
      </c>
      <c r="S9" s="25" t="str">
        <f t="shared" si="4"/>
        <v>8.</v>
      </c>
      <c r="T9" s="25" t="str">
        <f t="shared" si="5"/>
        <v>Zvrst-Belo</v>
      </c>
    </row>
    <row r="10" spans="1:20" ht="33.75" x14ac:dyDescent="0.5">
      <c r="A10" s="37" t="s">
        <v>49</v>
      </c>
      <c r="B10" s="21" t="s">
        <v>102</v>
      </c>
      <c r="C10" s="22" t="s">
        <v>154</v>
      </c>
      <c r="D10" s="22" t="s">
        <v>23</v>
      </c>
      <c r="E10" s="22">
        <v>2016</v>
      </c>
      <c r="F10" s="23">
        <v>7</v>
      </c>
      <c r="G10" s="23" t="s">
        <v>22</v>
      </c>
      <c r="H10" s="23"/>
      <c r="I10" s="24" t="str">
        <f t="shared" si="2"/>
        <v>Srebrna diploma</v>
      </c>
      <c r="J10" s="33">
        <v>17.899999999999999</v>
      </c>
      <c r="K10" s="33">
        <v>17.600000000000001</v>
      </c>
      <c r="L10" s="33">
        <v>17.8</v>
      </c>
      <c r="M10" s="33">
        <v>17.7</v>
      </c>
      <c r="N10" s="33">
        <v>17.600000000000001</v>
      </c>
      <c r="O10" s="33">
        <v>17.8</v>
      </c>
      <c r="P10" s="31">
        <f t="shared" si="0"/>
        <v>17.600000000000001</v>
      </c>
      <c r="Q10" s="31">
        <f t="shared" si="1"/>
        <v>17.899999999999999</v>
      </c>
      <c r="R10" s="39">
        <f t="shared" si="3"/>
        <v>17.724999999999998</v>
      </c>
      <c r="S10" s="25" t="str">
        <f t="shared" si="4"/>
        <v>9.</v>
      </c>
      <c r="T10" s="25" t="str">
        <f t="shared" si="5"/>
        <v>Zvrst-Belo</v>
      </c>
    </row>
    <row r="11" spans="1:20" ht="33.6" x14ac:dyDescent="0.65">
      <c r="A11" s="37" t="s">
        <v>50</v>
      </c>
      <c r="B11" s="21" t="s">
        <v>108</v>
      </c>
      <c r="C11" s="22" t="s">
        <v>157</v>
      </c>
      <c r="D11" s="22" t="s">
        <v>23</v>
      </c>
      <c r="E11" s="22">
        <v>2016</v>
      </c>
      <c r="F11" s="23">
        <v>7</v>
      </c>
      <c r="G11" s="23" t="s">
        <v>22</v>
      </c>
      <c r="H11" s="23"/>
      <c r="I11" s="24" t="str">
        <f t="shared" si="2"/>
        <v>Srebrna diploma</v>
      </c>
      <c r="J11" s="33">
        <v>17.600000000000001</v>
      </c>
      <c r="K11" s="33">
        <v>17.399999999999999</v>
      </c>
      <c r="L11" s="33">
        <v>17.7</v>
      </c>
      <c r="M11" s="33">
        <v>17.8</v>
      </c>
      <c r="N11" s="33">
        <v>17.8</v>
      </c>
      <c r="O11" s="33">
        <v>17.600000000000001</v>
      </c>
      <c r="P11" s="31">
        <f t="shared" si="0"/>
        <v>17.399999999999999</v>
      </c>
      <c r="Q11" s="31">
        <f t="shared" si="1"/>
        <v>17.8</v>
      </c>
      <c r="R11" s="39">
        <f t="shared" si="3"/>
        <v>17.675000000000001</v>
      </c>
      <c r="S11" s="25" t="str">
        <f t="shared" si="4"/>
        <v>10.</v>
      </c>
      <c r="T11" s="25" t="str">
        <f t="shared" si="5"/>
        <v>Zvrst-Belo</v>
      </c>
    </row>
    <row r="12" spans="1:20" ht="33.6" x14ac:dyDescent="0.65">
      <c r="A12" s="37" t="s">
        <v>51</v>
      </c>
      <c r="B12" s="21" t="s">
        <v>119</v>
      </c>
      <c r="C12" s="22" t="s">
        <v>159</v>
      </c>
      <c r="D12" s="22" t="s">
        <v>23</v>
      </c>
      <c r="E12" s="22">
        <v>2016</v>
      </c>
      <c r="F12" s="23">
        <v>7</v>
      </c>
      <c r="G12" s="23" t="s">
        <v>22</v>
      </c>
      <c r="H12" s="23"/>
      <c r="I12" s="24" t="str">
        <f t="shared" si="2"/>
        <v>Srebrna diploma</v>
      </c>
      <c r="J12" s="33">
        <v>18.2</v>
      </c>
      <c r="K12" s="33">
        <v>18.100000000000001</v>
      </c>
      <c r="L12" s="33">
        <v>18.100000000000001</v>
      </c>
      <c r="M12" s="33">
        <v>18.100000000000001</v>
      </c>
      <c r="N12" s="33">
        <v>17.600000000000001</v>
      </c>
      <c r="O12" s="33">
        <v>17.8</v>
      </c>
      <c r="P12" s="31">
        <f t="shared" si="0"/>
        <v>17.600000000000001</v>
      </c>
      <c r="Q12" s="31">
        <f t="shared" si="1"/>
        <v>18.2</v>
      </c>
      <c r="R12" s="39">
        <f t="shared" si="3"/>
        <v>18.024999999999999</v>
      </c>
      <c r="S12" s="25" t="str">
        <f t="shared" si="4"/>
        <v>11.</v>
      </c>
      <c r="T12" s="25" t="str">
        <f t="shared" si="5"/>
        <v>Zvrst-Belo</v>
      </c>
    </row>
    <row r="13" spans="1:20" ht="33.75" x14ac:dyDescent="0.5">
      <c r="A13" s="37" t="s">
        <v>52</v>
      </c>
      <c r="B13" s="21" t="s">
        <v>122</v>
      </c>
      <c r="C13" s="22" t="s">
        <v>160</v>
      </c>
      <c r="D13" s="22" t="s">
        <v>23</v>
      </c>
      <c r="E13" s="22">
        <v>2016</v>
      </c>
      <c r="F13" s="23">
        <v>7</v>
      </c>
      <c r="G13" s="23" t="s">
        <v>22</v>
      </c>
      <c r="H13" s="23"/>
      <c r="I13" s="24" t="str">
        <f t="shared" si="2"/>
        <v>Srebrna diploma</v>
      </c>
      <c r="J13" s="33">
        <v>18.100000000000001</v>
      </c>
      <c r="K13" s="33">
        <v>18.2</v>
      </c>
      <c r="L13" s="33">
        <v>17.600000000000001</v>
      </c>
      <c r="M13" s="33">
        <v>17.8</v>
      </c>
      <c r="N13" s="33">
        <v>17.899999999999999</v>
      </c>
      <c r="O13" s="33">
        <v>17.8</v>
      </c>
      <c r="P13" s="31">
        <f t="shared" si="0"/>
        <v>17.600000000000001</v>
      </c>
      <c r="Q13" s="31">
        <f t="shared" si="1"/>
        <v>18.2</v>
      </c>
      <c r="R13" s="39">
        <f t="shared" si="3"/>
        <v>17.899999999999999</v>
      </c>
      <c r="S13" s="25" t="str">
        <f t="shared" si="4"/>
        <v>12.</v>
      </c>
      <c r="T13" s="25" t="str">
        <f t="shared" si="5"/>
        <v>Zvrst-Belo</v>
      </c>
    </row>
    <row r="14" spans="1:20" ht="33.6" x14ac:dyDescent="0.65">
      <c r="A14" s="37" t="s">
        <v>53</v>
      </c>
      <c r="B14" s="21" t="s">
        <v>75</v>
      </c>
      <c r="C14" s="22" t="s">
        <v>144</v>
      </c>
      <c r="D14" s="22" t="s">
        <v>23</v>
      </c>
      <c r="E14" s="22">
        <v>2016</v>
      </c>
      <c r="F14" s="23">
        <v>7.4</v>
      </c>
      <c r="G14" s="23" t="s">
        <v>22</v>
      </c>
      <c r="H14" s="23"/>
      <c r="I14" s="24" t="str">
        <f t="shared" si="2"/>
        <v>Srebrna diploma</v>
      </c>
      <c r="J14" s="33">
        <v>18.100000000000001</v>
      </c>
      <c r="K14" s="33">
        <v>17.8</v>
      </c>
      <c r="L14" s="33">
        <v>17.899999999999999</v>
      </c>
      <c r="M14" s="33">
        <v>18.100000000000001</v>
      </c>
      <c r="N14" s="33">
        <v>17.899999999999999</v>
      </c>
      <c r="O14" s="33">
        <v>18</v>
      </c>
      <c r="P14" s="31">
        <f t="shared" si="0"/>
        <v>17.8</v>
      </c>
      <c r="Q14" s="31">
        <f t="shared" si="1"/>
        <v>18.100000000000001</v>
      </c>
      <c r="R14" s="39">
        <f t="shared" si="3"/>
        <v>17.975000000000001</v>
      </c>
      <c r="S14" s="25" t="str">
        <f t="shared" si="4"/>
        <v>13.</v>
      </c>
      <c r="T14" s="25" t="str">
        <f t="shared" si="5"/>
        <v>Zvrst-Belo</v>
      </c>
    </row>
    <row r="15" spans="1:20" ht="33.6" x14ac:dyDescent="0.65">
      <c r="A15" s="37" t="s">
        <v>54</v>
      </c>
      <c r="B15" s="21" t="s">
        <v>124</v>
      </c>
      <c r="C15" s="22" t="s">
        <v>33</v>
      </c>
      <c r="D15" s="22" t="s">
        <v>23</v>
      </c>
      <c r="E15" s="22">
        <v>2016</v>
      </c>
      <c r="F15" s="23">
        <v>7.5</v>
      </c>
      <c r="G15" s="23" t="s">
        <v>22</v>
      </c>
      <c r="H15" s="26"/>
      <c r="I15" s="24" t="str">
        <f t="shared" si="2"/>
        <v>Zlata diploma</v>
      </c>
      <c r="J15" s="33">
        <v>18.2</v>
      </c>
      <c r="K15" s="33">
        <v>18.2</v>
      </c>
      <c r="L15" s="33">
        <v>18.100000000000001</v>
      </c>
      <c r="M15" s="33">
        <v>18.2</v>
      </c>
      <c r="N15" s="33">
        <v>18.100000000000001</v>
      </c>
      <c r="O15" s="33">
        <v>18.2</v>
      </c>
      <c r="P15" s="31">
        <f t="shared" si="0"/>
        <v>18.100000000000001</v>
      </c>
      <c r="Q15" s="31">
        <f t="shared" si="1"/>
        <v>18.2</v>
      </c>
      <c r="R15" s="39">
        <f t="shared" si="3"/>
        <v>18.175000000000004</v>
      </c>
      <c r="S15" s="25" t="str">
        <f t="shared" si="4"/>
        <v>14.</v>
      </c>
      <c r="T15" s="25" t="str">
        <f t="shared" si="5"/>
        <v>Zvrst-Belo</v>
      </c>
    </row>
    <row r="16" spans="1:20" ht="33.75" x14ac:dyDescent="0.5">
      <c r="A16" s="37" t="s">
        <v>55</v>
      </c>
      <c r="B16" s="21" t="s">
        <v>77</v>
      </c>
      <c r="C16" s="22" t="s">
        <v>24</v>
      </c>
      <c r="D16" s="22" t="s">
        <v>23</v>
      </c>
      <c r="E16" s="22">
        <v>2016</v>
      </c>
      <c r="F16" s="23">
        <v>7.6</v>
      </c>
      <c r="G16" s="23" t="s">
        <v>22</v>
      </c>
      <c r="H16" s="23"/>
      <c r="I16" s="24" t="str">
        <f t="shared" si="2"/>
        <v>Zlata diploma</v>
      </c>
      <c r="J16" s="33">
        <v>18.399999999999999</v>
      </c>
      <c r="K16" s="33">
        <v>18.100000000000001</v>
      </c>
      <c r="L16" s="33">
        <v>17.899999999999999</v>
      </c>
      <c r="M16" s="33">
        <v>18.2</v>
      </c>
      <c r="N16" s="33">
        <v>18.2</v>
      </c>
      <c r="O16" s="33">
        <v>18.100000000000001</v>
      </c>
      <c r="P16" s="31">
        <f t="shared" si="0"/>
        <v>17.899999999999999</v>
      </c>
      <c r="Q16" s="31">
        <f t="shared" si="1"/>
        <v>18.399999999999999</v>
      </c>
      <c r="R16" s="39">
        <f t="shared" si="3"/>
        <v>18.150000000000002</v>
      </c>
      <c r="S16" s="25" t="str">
        <f t="shared" si="4"/>
        <v>15.</v>
      </c>
      <c r="T16" s="25" t="str">
        <f t="shared" si="5"/>
        <v>Zvrst-Belo</v>
      </c>
    </row>
    <row r="17" spans="1:20" ht="33.6" x14ac:dyDescent="0.65">
      <c r="A17" s="37" t="s">
        <v>56</v>
      </c>
      <c r="B17" s="21" t="s">
        <v>100</v>
      </c>
      <c r="C17" s="22" t="s">
        <v>31</v>
      </c>
      <c r="D17" s="22" t="s">
        <v>23</v>
      </c>
      <c r="E17" s="22">
        <v>2016</v>
      </c>
      <c r="F17" s="23">
        <v>7.6</v>
      </c>
      <c r="G17" s="23" t="s">
        <v>22</v>
      </c>
      <c r="H17" s="23"/>
      <c r="I17" s="24" t="str">
        <f t="shared" si="2"/>
        <v>Zlata diploma</v>
      </c>
      <c r="J17" s="33">
        <v>18.100000000000001</v>
      </c>
      <c r="K17" s="33">
        <v>18.3</v>
      </c>
      <c r="L17" s="33">
        <v>18.3</v>
      </c>
      <c r="M17" s="33">
        <v>18.3</v>
      </c>
      <c r="N17" s="33">
        <v>18.3</v>
      </c>
      <c r="O17" s="33">
        <v>18.100000000000001</v>
      </c>
      <c r="P17" s="31">
        <f t="shared" si="0"/>
        <v>18.100000000000001</v>
      </c>
      <c r="Q17" s="31">
        <f t="shared" si="1"/>
        <v>18.3</v>
      </c>
      <c r="R17" s="39">
        <f t="shared" si="3"/>
        <v>18.25</v>
      </c>
      <c r="S17" s="25" t="str">
        <f t="shared" si="4"/>
        <v>16.</v>
      </c>
      <c r="T17" s="25" t="str">
        <f t="shared" si="5"/>
        <v>Zvrst-Belo</v>
      </c>
    </row>
    <row r="18" spans="1:20" ht="33.75" x14ac:dyDescent="0.5">
      <c r="A18" s="37" t="s">
        <v>57</v>
      </c>
      <c r="B18" s="21" t="s">
        <v>74</v>
      </c>
      <c r="C18" s="22" t="s">
        <v>143</v>
      </c>
      <c r="D18" s="22" t="s">
        <v>23</v>
      </c>
      <c r="E18" s="22">
        <v>2016</v>
      </c>
      <c r="F18" s="23">
        <v>7.8</v>
      </c>
      <c r="G18" s="23" t="s">
        <v>22</v>
      </c>
      <c r="H18" s="23"/>
      <c r="I18" s="24" t="str">
        <f t="shared" si="2"/>
        <v>Zlata diploma</v>
      </c>
      <c r="J18" s="33">
        <v>18.100000000000001</v>
      </c>
      <c r="K18" s="33">
        <v>11</v>
      </c>
      <c r="L18" s="33">
        <v>18.2</v>
      </c>
      <c r="M18" s="33">
        <v>18.100000000000001</v>
      </c>
      <c r="N18" s="33">
        <v>18.100000000000001</v>
      </c>
      <c r="O18" s="33">
        <v>18.100000000000001</v>
      </c>
      <c r="P18" s="31">
        <f t="shared" si="0"/>
        <v>11</v>
      </c>
      <c r="Q18" s="31">
        <f t="shared" si="1"/>
        <v>18.2</v>
      </c>
      <c r="R18" s="39">
        <f t="shared" si="3"/>
        <v>18.099999999999998</v>
      </c>
      <c r="S18" s="25" t="str">
        <f t="shared" si="4"/>
        <v>17.</v>
      </c>
      <c r="T18" s="25" t="str">
        <f t="shared" si="5"/>
        <v>Zvrst-Belo</v>
      </c>
    </row>
    <row r="19" spans="1:20" ht="33.6" x14ac:dyDescent="0.65">
      <c r="A19" s="37" t="s">
        <v>58</v>
      </c>
      <c r="B19" s="21" t="s">
        <v>107</v>
      </c>
      <c r="C19" s="22" t="s">
        <v>156</v>
      </c>
      <c r="D19" s="22" t="s">
        <v>23</v>
      </c>
      <c r="E19" s="22">
        <v>2016</v>
      </c>
      <c r="F19" s="23">
        <v>8</v>
      </c>
      <c r="G19" s="23" t="s">
        <v>22</v>
      </c>
      <c r="H19" s="23"/>
      <c r="I19" s="24" t="str">
        <f t="shared" si="2"/>
        <v>Srebrna diploma</v>
      </c>
      <c r="J19" s="33">
        <v>17.8</v>
      </c>
      <c r="K19" s="33">
        <v>18.100000000000001</v>
      </c>
      <c r="L19" s="33">
        <v>18</v>
      </c>
      <c r="M19" s="33">
        <v>18.2</v>
      </c>
      <c r="N19" s="33">
        <v>17.899999999999999</v>
      </c>
      <c r="O19" s="33">
        <v>18</v>
      </c>
      <c r="P19" s="31">
        <f t="shared" si="0"/>
        <v>17.8</v>
      </c>
      <c r="Q19" s="31">
        <f t="shared" si="1"/>
        <v>18.2</v>
      </c>
      <c r="R19" s="39">
        <f t="shared" si="3"/>
        <v>18</v>
      </c>
      <c r="S19" s="25" t="str">
        <f t="shared" si="4"/>
        <v>18.</v>
      </c>
      <c r="T19" s="25" t="str">
        <f t="shared" si="5"/>
        <v>Zvrst-Belo</v>
      </c>
    </row>
    <row r="20" spans="1:20" ht="33.6" x14ac:dyDescent="0.65">
      <c r="A20" s="37" t="s">
        <v>59</v>
      </c>
      <c r="B20" s="21" t="s">
        <v>50</v>
      </c>
      <c r="C20" s="22" t="s">
        <v>129</v>
      </c>
      <c r="D20" s="22" t="s">
        <v>23</v>
      </c>
      <c r="E20" s="22">
        <v>2016</v>
      </c>
      <c r="F20" s="23">
        <v>9.5</v>
      </c>
      <c r="G20" s="23" t="s">
        <v>22</v>
      </c>
      <c r="H20" s="23"/>
      <c r="I20" s="24" t="s">
        <v>174</v>
      </c>
      <c r="J20" s="33"/>
      <c r="K20" s="33"/>
      <c r="L20" s="33"/>
      <c r="M20" s="33"/>
      <c r="N20" s="33"/>
      <c r="O20" s="33"/>
      <c r="P20" s="31">
        <f t="shared" si="0"/>
        <v>0</v>
      </c>
      <c r="Q20" s="31">
        <f t="shared" si="1"/>
        <v>0</v>
      </c>
      <c r="R20" s="39">
        <f t="shared" si="3"/>
        <v>0</v>
      </c>
      <c r="S20" s="25" t="str">
        <f t="shared" si="4"/>
        <v>19.</v>
      </c>
      <c r="T20" s="25" t="str">
        <f t="shared" si="5"/>
        <v>Zvrst-Belo</v>
      </c>
    </row>
    <row r="21" spans="1:20" ht="33.6" x14ac:dyDescent="0.65">
      <c r="A21" s="37" t="s">
        <v>60</v>
      </c>
      <c r="B21" s="21" t="s">
        <v>94</v>
      </c>
      <c r="C21" s="22" t="s">
        <v>150</v>
      </c>
      <c r="D21" s="22" t="s">
        <v>23</v>
      </c>
      <c r="E21" s="22">
        <v>2016</v>
      </c>
      <c r="F21" s="23">
        <v>11</v>
      </c>
      <c r="G21" s="23" t="s">
        <v>22</v>
      </c>
      <c r="H21" s="23"/>
      <c r="I21" s="24" t="str">
        <f t="shared" si="2"/>
        <v>Srebrna diploma</v>
      </c>
      <c r="J21" s="33">
        <v>17.100000000000001</v>
      </c>
      <c r="K21" s="33">
        <v>17.899999999999999</v>
      </c>
      <c r="L21" s="33">
        <v>17.7</v>
      </c>
      <c r="M21" s="33">
        <v>17.3</v>
      </c>
      <c r="N21" s="33">
        <v>17.3</v>
      </c>
      <c r="O21" s="33">
        <v>11</v>
      </c>
      <c r="P21" s="31">
        <f t="shared" si="0"/>
        <v>11</v>
      </c>
      <c r="Q21" s="31">
        <f t="shared" si="1"/>
        <v>17.899999999999999</v>
      </c>
      <c r="R21" s="39">
        <f t="shared" si="3"/>
        <v>17.350000000000001</v>
      </c>
      <c r="S21" s="25" t="str">
        <f t="shared" si="4"/>
        <v>20.</v>
      </c>
      <c r="T21" s="25" t="str">
        <f t="shared" si="5"/>
        <v>Zvrst-Belo</v>
      </c>
    </row>
    <row r="22" spans="1:20" ht="33.6" x14ac:dyDescent="0.65">
      <c r="A22" s="37" t="s">
        <v>61</v>
      </c>
      <c r="B22" s="21" t="s">
        <v>109</v>
      </c>
      <c r="C22" s="22" t="s">
        <v>158</v>
      </c>
      <c r="D22" s="22" t="s">
        <v>113</v>
      </c>
      <c r="E22" s="22">
        <v>2016</v>
      </c>
      <c r="F22" s="23">
        <v>6</v>
      </c>
      <c r="G22" s="23" t="s">
        <v>22</v>
      </c>
      <c r="H22" s="23"/>
      <c r="I22" s="24" t="str">
        <f t="shared" si="2"/>
        <v>Srebrna diploma</v>
      </c>
      <c r="J22" s="33">
        <v>18.399999999999999</v>
      </c>
      <c r="K22" s="33">
        <v>17.899999999999999</v>
      </c>
      <c r="L22" s="33">
        <v>18.100000000000001</v>
      </c>
      <c r="M22" s="33">
        <v>18.2</v>
      </c>
      <c r="N22" s="33">
        <v>17.7</v>
      </c>
      <c r="O22" s="33">
        <v>11</v>
      </c>
      <c r="P22" s="31">
        <f t="shared" si="0"/>
        <v>11</v>
      </c>
      <c r="Q22" s="31">
        <f t="shared" si="1"/>
        <v>18.399999999999999</v>
      </c>
      <c r="R22" s="39">
        <f t="shared" si="3"/>
        <v>17.975000000000001</v>
      </c>
      <c r="S22" s="25" t="str">
        <f t="shared" si="4"/>
        <v>21.</v>
      </c>
      <c r="T22" s="25" t="str">
        <f t="shared" si="5"/>
        <v>Laški Rizling</v>
      </c>
    </row>
    <row r="23" spans="1:20" ht="33.6" x14ac:dyDescent="0.65">
      <c r="A23" s="37" t="s">
        <v>62</v>
      </c>
      <c r="B23" s="21" t="s">
        <v>59</v>
      </c>
      <c r="C23" s="22" t="s">
        <v>38</v>
      </c>
      <c r="D23" s="22" t="s">
        <v>113</v>
      </c>
      <c r="E23" s="22">
        <v>2016</v>
      </c>
      <c r="F23" s="23">
        <v>6.5</v>
      </c>
      <c r="G23" s="23" t="s">
        <v>22</v>
      </c>
      <c r="H23" s="23"/>
      <c r="I23" s="24" t="str">
        <f t="shared" si="2"/>
        <v>Zlata diploma</v>
      </c>
      <c r="J23" s="33">
        <v>18.2</v>
      </c>
      <c r="K23" s="33">
        <v>18.3</v>
      </c>
      <c r="L23" s="33">
        <v>18.2</v>
      </c>
      <c r="M23" s="33">
        <v>18</v>
      </c>
      <c r="N23" s="33">
        <v>17.7</v>
      </c>
      <c r="O23" s="33">
        <v>18.100000000000001</v>
      </c>
      <c r="P23" s="31">
        <f t="shared" si="0"/>
        <v>17.7</v>
      </c>
      <c r="Q23" s="31">
        <f t="shared" si="1"/>
        <v>18.3</v>
      </c>
      <c r="R23" s="39">
        <f t="shared" si="3"/>
        <v>18.125</v>
      </c>
      <c r="S23" s="25" t="str">
        <f t="shared" si="4"/>
        <v>22.</v>
      </c>
      <c r="T23" s="25" t="str">
        <f t="shared" si="5"/>
        <v>Laški Rizling</v>
      </c>
    </row>
    <row r="24" spans="1:20" ht="33.6" x14ac:dyDescent="0.65">
      <c r="A24" s="37" t="s">
        <v>63</v>
      </c>
      <c r="B24" s="21" t="s">
        <v>70</v>
      </c>
      <c r="C24" s="22" t="s">
        <v>25</v>
      </c>
      <c r="D24" s="22" t="s">
        <v>113</v>
      </c>
      <c r="E24" s="22">
        <v>2016</v>
      </c>
      <c r="F24" s="23">
        <v>7</v>
      </c>
      <c r="G24" s="23" t="s">
        <v>22</v>
      </c>
      <c r="H24" s="23"/>
      <c r="I24" s="24" t="str">
        <f t="shared" si="2"/>
        <v>Zlata diploma</v>
      </c>
      <c r="J24" s="33">
        <v>18.399999999999999</v>
      </c>
      <c r="K24" s="33">
        <v>18.399999999999999</v>
      </c>
      <c r="L24" s="33">
        <v>18.3</v>
      </c>
      <c r="M24" s="33">
        <v>18.3</v>
      </c>
      <c r="N24" s="33">
        <v>18.2</v>
      </c>
      <c r="O24" s="33">
        <v>18.100000000000001</v>
      </c>
      <c r="P24" s="31">
        <f t="shared" si="0"/>
        <v>18.100000000000001</v>
      </c>
      <c r="Q24" s="31">
        <f t="shared" si="1"/>
        <v>18.399999999999999</v>
      </c>
      <c r="R24" s="39">
        <f t="shared" si="3"/>
        <v>18.299999999999997</v>
      </c>
      <c r="S24" s="25" t="str">
        <f t="shared" si="4"/>
        <v>23.</v>
      </c>
      <c r="T24" s="25" t="str">
        <f t="shared" si="5"/>
        <v>Laški Rizling</v>
      </c>
    </row>
    <row r="25" spans="1:20" ht="33.6" x14ac:dyDescent="0.65">
      <c r="A25" s="37" t="s">
        <v>64</v>
      </c>
      <c r="B25" s="21" t="s">
        <v>87</v>
      </c>
      <c r="C25" s="22" t="s">
        <v>35</v>
      </c>
      <c r="D25" s="22" t="s">
        <v>113</v>
      </c>
      <c r="E25" s="22">
        <v>2016</v>
      </c>
      <c r="F25" s="23">
        <v>7</v>
      </c>
      <c r="G25" s="23" t="s">
        <v>22</v>
      </c>
      <c r="H25" s="22" t="s">
        <v>147</v>
      </c>
      <c r="I25" s="24" t="str">
        <f t="shared" si="2"/>
        <v>Zlata diploma</v>
      </c>
      <c r="J25" s="33">
        <v>18.399999999999999</v>
      </c>
      <c r="K25" s="33">
        <v>18.3</v>
      </c>
      <c r="L25" s="33">
        <v>18.3</v>
      </c>
      <c r="M25" s="33">
        <v>18.3</v>
      </c>
      <c r="N25" s="33">
        <v>18.2</v>
      </c>
      <c r="O25" s="33">
        <v>18.3</v>
      </c>
      <c r="P25" s="31">
        <f t="shared" si="0"/>
        <v>18.2</v>
      </c>
      <c r="Q25" s="31">
        <f t="shared" si="1"/>
        <v>18.399999999999999</v>
      </c>
      <c r="R25" s="39">
        <f t="shared" si="3"/>
        <v>18.3</v>
      </c>
      <c r="S25" s="25" t="str">
        <f t="shared" si="4"/>
        <v>24.</v>
      </c>
      <c r="T25" s="25" t="str">
        <f t="shared" si="5"/>
        <v>Laški Rizling</v>
      </c>
    </row>
    <row r="26" spans="1:20" ht="33.6" x14ac:dyDescent="0.65">
      <c r="A26" s="37" t="s">
        <v>65</v>
      </c>
      <c r="B26" s="21" t="s">
        <v>86</v>
      </c>
      <c r="C26" s="22" t="s">
        <v>35</v>
      </c>
      <c r="D26" s="22" t="s">
        <v>113</v>
      </c>
      <c r="E26" s="22">
        <v>2016</v>
      </c>
      <c r="F26" s="23">
        <v>7.2</v>
      </c>
      <c r="G26" s="23" t="s">
        <v>22</v>
      </c>
      <c r="H26" s="22" t="s">
        <v>146</v>
      </c>
      <c r="I26" s="24" t="str">
        <f t="shared" si="2"/>
        <v>Zlata diploma</v>
      </c>
      <c r="J26" s="33">
        <v>18.5</v>
      </c>
      <c r="K26" s="33">
        <v>18.5</v>
      </c>
      <c r="L26" s="33">
        <v>18.399999999999999</v>
      </c>
      <c r="M26" s="33">
        <v>18.3</v>
      </c>
      <c r="N26" s="33">
        <v>18.2</v>
      </c>
      <c r="O26" s="33">
        <v>18.2</v>
      </c>
      <c r="P26" s="31">
        <f t="shared" si="0"/>
        <v>18.2</v>
      </c>
      <c r="Q26" s="31">
        <f t="shared" si="1"/>
        <v>18.5</v>
      </c>
      <c r="R26" s="39">
        <f t="shared" si="3"/>
        <v>18.350000000000001</v>
      </c>
      <c r="S26" s="25" t="str">
        <f t="shared" si="4"/>
        <v>25.</v>
      </c>
      <c r="T26" s="25" t="str">
        <f t="shared" si="5"/>
        <v>Laški Rizling</v>
      </c>
    </row>
    <row r="27" spans="1:20" ht="33.6" x14ac:dyDescent="0.65">
      <c r="A27" s="37" t="s">
        <v>66</v>
      </c>
      <c r="B27" s="21" t="s">
        <v>92</v>
      </c>
      <c r="C27" s="22" t="s">
        <v>28</v>
      </c>
      <c r="D27" s="22" t="s">
        <v>113</v>
      </c>
      <c r="E27" s="22">
        <v>2016</v>
      </c>
      <c r="F27" s="23">
        <v>7.5</v>
      </c>
      <c r="G27" s="23" t="s">
        <v>22</v>
      </c>
      <c r="H27" s="23"/>
      <c r="I27" s="24" t="str">
        <f t="shared" si="2"/>
        <v>Zlata diploma</v>
      </c>
      <c r="J27" s="33">
        <v>18.7</v>
      </c>
      <c r="K27" s="33">
        <v>18.399999999999999</v>
      </c>
      <c r="L27" s="33">
        <v>18.5</v>
      </c>
      <c r="M27" s="33">
        <v>18.3</v>
      </c>
      <c r="N27" s="33">
        <v>18.3</v>
      </c>
      <c r="O27" s="33">
        <v>18.399999999999999</v>
      </c>
      <c r="P27" s="31">
        <f t="shared" si="0"/>
        <v>18.3</v>
      </c>
      <c r="Q27" s="31">
        <f t="shared" si="1"/>
        <v>18.7</v>
      </c>
      <c r="R27" s="39">
        <f t="shared" si="3"/>
        <v>18.399999999999999</v>
      </c>
      <c r="S27" s="25" t="str">
        <f t="shared" si="4"/>
        <v>26.</v>
      </c>
      <c r="T27" s="25" t="str">
        <f t="shared" si="5"/>
        <v>Laški Rizling</v>
      </c>
    </row>
    <row r="28" spans="1:20" ht="33.6" x14ac:dyDescent="0.65">
      <c r="A28" s="37" t="s">
        <v>67</v>
      </c>
      <c r="B28" s="21" t="s">
        <v>76</v>
      </c>
      <c r="C28" s="22" t="s">
        <v>24</v>
      </c>
      <c r="D28" s="22" t="s">
        <v>113</v>
      </c>
      <c r="E28" s="22">
        <v>2016</v>
      </c>
      <c r="F28" s="23">
        <v>7.6</v>
      </c>
      <c r="G28" s="23" t="s">
        <v>22</v>
      </c>
      <c r="H28" s="23"/>
      <c r="I28" s="24" t="str">
        <f t="shared" si="2"/>
        <v>Zlata diploma</v>
      </c>
      <c r="J28" s="33">
        <v>18.7</v>
      </c>
      <c r="K28" s="33">
        <v>18.5</v>
      </c>
      <c r="L28" s="33">
        <v>18.5</v>
      </c>
      <c r="M28" s="33">
        <v>18.600000000000001</v>
      </c>
      <c r="N28" s="33">
        <v>18.3</v>
      </c>
      <c r="O28" s="33">
        <v>17.3</v>
      </c>
      <c r="P28" s="31">
        <f t="shared" si="0"/>
        <v>17.3</v>
      </c>
      <c r="Q28" s="31">
        <f t="shared" si="1"/>
        <v>18.7</v>
      </c>
      <c r="R28" s="39">
        <f t="shared" si="3"/>
        <v>18.475000000000001</v>
      </c>
      <c r="S28" s="25" t="str">
        <f t="shared" si="4"/>
        <v>27.</v>
      </c>
      <c r="T28" s="25" t="str">
        <f t="shared" si="5"/>
        <v>Laški Rizling</v>
      </c>
    </row>
    <row r="29" spans="1:20" ht="33.6" x14ac:dyDescent="0.65">
      <c r="A29" s="37" t="s">
        <v>68</v>
      </c>
      <c r="B29" s="21" t="s">
        <v>97</v>
      </c>
      <c r="C29" s="22" t="s">
        <v>153</v>
      </c>
      <c r="D29" s="22" t="s">
        <v>113</v>
      </c>
      <c r="E29" s="22">
        <v>2016</v>
      </c>
      <c r="F29" s="23">
        <v>8.6</v>
      </c>
      <c r="G29" s="23" t="s">
        <v>22</v>
      </c>
      <c r="H29" s="23"/>
      <c r="I29" s="24" t="str">
        <f t="shared" si="2"/>
        <v>Zlata diploma</v>
      </c>
      <c r="J29" s="33">
        <v>18.3</v>
      </c>
      <c r="K29" s="33">
        <v>18.7</v>
      </c>
      <c r="L29" s="33">
        <v>18.2</v>
      </c>
      <c r="M29" s="33">
        <v>18.600000000000001</v>
      </c>
      <c r="N29" s="33">
        <v>18.2</v>
      </c>
      <c r="O29" s="33">
        <v>18.399999999999999</v>
      </c>
      <c r="P29" s="31">
        <f t="shared" si="0"/>
        <v>18.2</v>
      </c>
      <c r="Q29" s="31">
        <f t="shared" si="1"/>
        <v>18.7</v>
      </c>
      <c r="R29" s="39">
        <f t="shared" si="3"/>
        <v>18.375</v>
      </c>
      <c r="S29" s="25" t="str">
        <f t="shared" si="4"/>
        <v>28.</v>
      </c>
      <c r="T29" s="25" t="str">
        <f t="shared" si="5"/>
        <v>Laški Rizling</v>
      </c>
    </row>
    <row r="30" spans="1:20" ht="33.75" x14ac:dyDescent="0.5">
      <c r="A30" s="37" t="s">
        <v>69</v>
      </c>
      <c r="B30" s="21" t="s">
        <v>91</v>
      </c>
      <c r="C30" s="22" t="s">
        <v>28</v>
      </c>
      <c r="D30" s="22" t="s">
        <v>149</v>
      </c>
      <c r="E30" s="22">
        <v>2016</v>
      </c>
      <c r="F30" s="23">
        <v>8</v>
      </c>
      <c r="G30" s="23" t="s">
        <v>22</v>
      </c>
      <c r="H30" s="23"/>
      <c r="I30" s="24" t="str">
        <f t="shared" si="2"/>
        <v>Zlata diploma</v>
      </c>
      <c r="J30" s="33">
        <v>18.3</v>
      </c>
      <c r="K30" s="33">
        <v>18.3</v>
      </c>
      <c r="L30" s="33">
        <v>18.3</v>
      </c>
      <c r="M30" s="33">
        <v>18.3</v>
      </c>
      <c r="N30" s="33">
        <v>18.3</v>
      </c>
      <c r="O30" s="33">
        <v>18.3</v>
      </c>
      <c r="P30" s="31">
        <f t="shared" si="0"/>
        <v>18.3</v>
      </c>
      <c r="Q30" s="31">
        <f t="shared" si="1"/>
        <v>18.3</v>
      </c>
      <c r="R30" s="39">
        <f t="shared" si="3"/>
        <v>18.299999999999997</v>
      </c>
      <c r="S30" s="25" t="str">
        <f t="shared" si="4"/>
        <v>29.</v>
      </c>
      <c r="T30" s="25" t="str">
        <f t="shared" si="5"/>
        <v>Zeleni Silvanec</v>
      </c>
    </row>
    <row r="31" spans="1:20" ht="33.75" x14ac:dyDescent="0.5">
      <c r="A31" s="37" t="s">
        <v>70</v>
      </c>
      <c r="B31" s="21" t="s">
        <v>90</v>
      </c>
      <c r="C31" s="22" t="s">
        <v>28</v>
      </c>
      <c r="D31" s="22" t="s">
        <v>148</v>
      </c>
      <c r="E31" s="22">
        <v>2016</v>
      </c>
      <c r="F31" s="23">
        <v>8</v>
      </c>
      <c r="G31" s="23" t="s">
        <v>22</v>
      </c>
      <c r="H31" s="23"/>
      <c r="I31" s="24" t="str">
        <f t="shared" si="2"/>
        <v>Zlata diploma</v>
      </c>
      <c r="J31" s="33">
        <v>18.399999999999999</v>
      </c>
      <c r="K31" s="33">
        <v>18.2</v>
      </c>
      <c r="L31" s="33">
        <v>18.2</v>
      </c>
      <c r="M31" s="33">
        <v>18.3</v>
      </c>
      <c r="N31" s="33">
        <v>18.100000000000001</v>
      </c>
      <c r="O31" s="33">
        <v>18.3</v>
      </c>
      <c r="P31" s="31">
        <f t="shared" si="0"/>
        <v>18.100000000000001</v>
      </c>
      <c r="Q31" s="31">
        <f t="shared" si="1"/>
        <v>18.399999999999999</v>
      </c>
      <c r="R31" s="39">
        <f t="shared" si="3"/>
        <v>18.249999999999996</v>
      </c>
      <c r="S31" s="25" t="str">
        <f t="shared" si="4"/>
        <v>30.</v>
      </c>
      <c r="T31" s="25" t="str">
        <f t="shared" si="5"/>
        <v>Beli pinot</v>
      </c>
    </row>
    <row r="32" spans="1:20" ht="33.6" x14ac:dyDescent="0.65">
      <c r="A32" s="37" t="s">
        <v>71</v>
      </c>
      <c r="B32" s="21" t="s">
        <v>41</v>
      </c>
      <c r="C32" s="22" t="s">
        <v>26</v>
      </c>
      <c r="D32" s="22" t="s">
        <v>19</v>
      </c>
      <c r="E32" s="22">
        <v>2016</v>
      </c>
      <c r="F32" s="23">
        <v>7.4</v>
      </c>
      <c r="G32" s="23" t="s">
        <v>22</v>
      </c>
      <c r="H32" s="23"/>
      <c r="I32" s="24" t="str">
        <f t="shared" si="2"/>
        <v>Zlata diploma</v>
      </c>
      <c r="J32" s="33">
        <v>18.3</v>
      </c>
      <c r="K32" s="33">
        <v>18.2</v>
      </c>
      <c r="L32" s="33">
        <v>18</v>
      </c>
      <c r="M32" s="33">
        <v>18.2</v>
      </c>
      <c r="N32" s="33">
        <v>18.100000000000001</v>
      </c>
      <c r="O32" s="33">
        <v>18</v>
      </c>
      <c r="P32" s="31">
        <f t="shared" si="0"/>
        <v>18</v>
      </c>
      <c r="Q32" s="31">
        <f t="shared" si="1"/>
        <v>18.3</v>
      </c>
      <c r="R32" s="39">
        <f t="shared" si="3"/>
        <v>18.125000000000004</v>
      </c>
      <c r="S32" s="25" t="str">
        <f t="shared" si="4"/>
        <v>31.</v>
      </c>
      <c r="T32" s="25" t="str">
        <f>D32</f>
        <v>Chardonay</v>
      </c>
    </row>
    <row r="33" spans="1:20" ht="33.6" x14ac:dyDescent="0.65">
      <c r="A33" s="37" t="s">
        <v>72</v>
      </c>
      <c r="B33" s="21" t="s">
        <v>45</v>
      </c>
      <c r="C33" s="22" t="s">
        <v>125</v>
      </c>
      <c r="D33" s="22" t="s">
        <v>19</v>
      </c>
      <c r="E33" s="22">
        <v>2016</v>
      </c>
      <c r="F33" s="23">
        <v>7.8</v>
      </c>
      <c r="G33" s="23" t="s">
        <v>22</v>
      </c>
      <c r="H33" s="23"/>
      <c r="I33" s="24" t="str">
        <f t="shared" si="2"/>
        <v>Zlata diploma</v>
      </c>
      <c r="J33" s="33">
        <v>18.2</v>
      </c>
      <c r="K33" s="33">
        <v>18.2</v>
      </c>
      <c r="L33" s="33">
        <v>18.2</v>
      </c>
      <c r="M33" s="33">
        <v>18.3</v>
      </c>
      <c r="N33" s="33">
        <v>18.2</v>
      </c>
      <c r="O33" s="33">
        <v>18.3</v>
      </c>
      <c r="P33" s="31">
        <f t="shared" si="0"/>
        <v>18.2</v>
      </c>
      <c r="Q33" s="31">
        <f t="shared" si="1"/>
        <v>18.3</v>
      </c>
      <c r="R33" s="39">
        <f t="shared" si="3"/>
        <v>18.224999999999998</v>
      </c>
      <c r="S33" s="25" t="str">
        <f t="shared" si="4"/>
        <v>32.</v>
      </c>
      <c r="T33" s="25" t="str">
        <f t="shared" si="5"/>
        <v>Chardonay</v>
      </c>
    </row>
    <row r="34" spans="1:20" ht="33.75" x14ac:dyDescent="0.5">
      <c r="A34" s="37" t="s">
        <v>73</v>
      </c>
      <c r="B34" s="21" t="s">
        <v>62</v>
      </c>
      <c r="C34" s="22" t="s">
        <v>27</v>
      </c>
      <c r="D34" s="22" t="s">
        <v>19</v>
      </c>
      <c r="E34" s="22">
        <v>2016</v>
      </c>
      <c r="F34" s="23">
        <v>8.5</v>
      </c>
      <c r="G34" s="23" t="s">
        <v>22</v>
      </c>
      <c r="H34" s="23"/>
      <c r="I34" s="24" t="str">
        <f t="shared" si="2"/>
        <v>Zlata diploma</v>
      </c>
      <c r="J34" s="33">
        <v>17.899999999999999</v>
      </c>
      <c r="K34" s="33">
        <v>18.399999999999999</v>
      </c>
      <c r="L34" s="33">
        <v>18.2</v>
      </c>
      <c r="M34" s="33">
        <v>18.399999999999999</v>
      </c>
      <c r="N34" s="33">
        <v>18.399999999999999</v>
      </c>
      <c r="O34" s="33">
        <v>18.3</v>
      </c>
      <c r="P34" s="31">
        <f t="shared" ref="P34:P65" si="6">MIN(J34:O34)</f>
        <v>17.899999999999999</v>
      </c>
      <c r="Q34" s="31">
        <f t="shared" ref="Q34:Q65" si="7">MAX(J34:O34)</f>
        <v>18.399999999999999</v>
      </c>
      <c r="R34" s="39">
        <f t="shared" si="3"/>
        <v>18.325000000000003</v>
      </c>
      <c r="S34" s="25" t="str">
        <f t="shared" si="4"/>
        <v>33.</v>
      </c>
      <c r="T34" s="25" t="str">
        <f t="shared" si="5"/>
        <v>Chardonay</v>
      </c>
    </row>
    <row r="35" spans="1:20" ht="33.75" x14ac:dyDescent="0.5">
      <c r="A35" s="37" t="s">
        <v>74</v>
      </c>
      <c r="B35" s="21" t="s">
        <v>73</v>
      </c>
      <c r="C35" s="22" t="s">
        <v>25</v>
      </c>
      <c r="D35" s="22" t="s">
        <v>18</v>
      </c>
      <c r="E35" s="22">
        <v>2016</v>
      </c>
      <c r="F35" s="23">
        <v>7.5</v>
      </c>
      <c r="G35" s="23" t="s">
        <v>22</v>
      </c>
      <c r="H35" s="23"/>
      <c r="I35" s="24" t="str">
        <f t="shared" si="2"/>
        <v>Zlata diploma</v>
      </c>
      <c r="J35" s="33">
        <v>18.100000000000001</v>
      </c>
      <c r="K35" s="33">
        <v>18.3</v>
      </c>
      <c r="L35" s="33">
        <v>18.100000000000001</v>
      </c>
      <c r="M35" s="33">
        <v>18.399999999999999</v>
      </c>
      <c r="N35" s="33">
        <v>18.3</v>
      </c>
      <c r="O35" s="33">
        <v>11</v>
      </c>
      <c r="P35" s="31">
        <f t="shared" si="6"/>
        <v>11</v>
      </c>
      <c r="Q35" s="31">
        <f t="shared" si="7"/>
        <v>18.399999999999999</v>
      </c>
      <c r="R35" s="39">
        <f t="shared" si="3"/>
        <v>18.200000000000003</v>
      </c>
      <c r="S35" s="25" t="str">
        <f t="shared" si="4"/>
        <v>34.</v>
      </c>
      <c r="T35" s="25" t="str">
        <f t="shared" si="5"/>
        <v>Kerner</v>
      </c>
    </row>
    <row r="36" spans="1:20" ht="33.75" x14ac:dyDescent="0.5">
      <c r="A36" s="37" t="s">
        <v>75</v>
      </c>
      <c r="B36" s="21" t="s">
        <v>67</v>
      </c>
      <c r="C36" s="22" t="s">
        <v>114</v>
      </c>
      <c r="D36" s="22" t="s">
        <v>18</v>
      </c>
      <c r="E36" s="22">
        <v>2016</v>
      </c>
      <c r="F36" s="23">
        <v>8</v>
      </c>
      <c r="G36" s="23" t="s">
        <v>22</v>
      </c>
      <c r="H36" s="23"/>
      <c r="I36" s="24" t="str">
        <f t="shared" si="2"/>
        <v>Srebrna diploma</v>
      </c>
      <c r="J36" s="33">
        <v>17.5</v>
      </c>
      <c r="K36" s="33">
        <v>18.100000000000001</v>
      </c>
      <c r="L36" s="33">
        <v>11</v>
      </c>
      <c r="M36" s="33">
        <v>18.3</v>
      </c>
      <c r="N36" s="33">
        <v>18.2</v>
      </c>
      <c r="O36" s="33">
        <v>17.8</v>
      </c>
      <c r="P36" s="31">
        <f t="shared" si="6"/>
        <v>11</v>
      </c>
      <c r="Q36" s="31">
        <f t="shared" si="7"/>
        <v>18.3</v>
      </c>
      <c r="R36" s="39">
        <f t="shared" si="3"/>
        <v>17.900000000000002</v>
      </c>
      <c r="S36" s="25" t="str">
        <f t="shared" si="4"/>
        <v>35.</v>
      </c>
      <c r="T36" s="25" t="str">
        <f t="shared" si="5"/>
        <v>Kerner</v>
      </c>
    </row>
    <row r="37" spans="1:20" ht="33.6" x14ac:dyDescent="0.65">
      <c r="A37" s="37" t="s">
        <v>76</v>
      </c>
      <c r="B37" s="21" t="s">
        <v>118</v>
      </c>
      <c r="C37" s="22" t="s">
        <v>40</v>
      </c>
      <c r="D37" s="22" t="s">
        <v>18</v>
      </c>
      <c r="E37" s="22">
        <v>2016</v>
      </c>
      <c r="F37" s="23">
        <v>8.5</v>
      </c>
      <c r="G37" s="23" t="s">
        <v>22</v>
      </c>
      <c r="H37" s="23"/>
      <c r="I37" s="24" t="str">
        <f t="shared" si="2"/>
        <v>Zlata diploma</v>
      </c>
      <c r="J37" s="33">
        <v>18.2</v>
      </c>
      <c r="K37" s="33">
        <v>18.100000000000001</v>
      </c>
      <c r="L37" s="33">
        <v>18.399999999999999</v>
      </c>
      <c r="M37" s="33">
        <v>18.100000000000001</v>
      </c>
      <c r="N37" s="33">
        <v>17.8</v>
      </c>
      <c r="O37" s="33">
        <v>18.2</v>
      </c>
      <c r="P37" s="31">
        <f t="shared" si="6"/>
        <v>17.8</v>
      </c>
      <c r="Q37" s="31">
        <f t="shared" si="7"/>
        <v>18.399999999999999</v>
      </c>
      <c r="R37" s="39">
        <f t="shared" si="3"/>
        <v>18.149999999999999</v>
      </c>
      <c r="S37" s="25" t="str">
        <f t="shared" si="4"/>
        <v>36.</v>
      </c>
      <c r="T37" s="25" t="str">
        <f t="shared" si="5"/>
        <v>Kerner</v>
      </c>
    </row>
    <row r="38" spans="1:20" ht="33.6" x14ac:dyDescent="0.65">
      <c r="A38" s="37" t="s">
        <v>77</v>
      </c>
      <c r="B38" s="21" t="s">
        <v>88</v>
      </c>
      <c r="C38" s="22" t="s">
        <v>35</v>
      </c>
      <c r="D38" s="22" t="s">
        <v>112</v>
      </c>
      <c r="E38" s="22">
        <v>2016</v>
      </c>
      <c r="F38" s="23">
        <v>7.2</v>
      </c>
      <c r="G38" s="23" t="s">
        <v>22</v>
      </c>
      <c r="H38" s="23"/>
      <c r="I38" s="24" t="str">
        <f t="shared" si="2"/>
        <v>Zlata diploma</v>
      </c>
      <c r="J38" s="33">
        <v>18.100000000000001</v>
      </c>
      <c r="K38" s="33">
        <v>18.100000000000001</v>
      </c>
      <c r="L38" s="33">
        <v>18.100000000000001</v>
      </c>
      <c r="M38" s="33">
        <v>18.100000000000001</v>
      </c>
      <c r="N38" s="33">
        <v>18</v>
      </c>
      <c r="O38" s="33">
        <v>18.2</v>
      </c>
      <c r="P38" s="31">
        <f t="shared" si="6"/>
        <v>18</v>
      </c>
      <c r="Q38" s="31">
        <f t="shared" si="7"/>
        <v>18.2</v>
      </c>
      <c r="R38" s="39">
        <f t="shared" si="3"/>
        <v>18.100000000000001</v>
      </c>
      <c r="S38" s="25" t="str">
        <f t="shared" si="4"/>
        <v>37.</v>
      </c>
      <c r="T38" s="25" t="str">
        <f t="shared" si="5"/>
        <v>Renski Rizling</v>
      </c>
    </row>
    <row r="39" spans="1:20" ht="33.75" x14ac:dyDescent="0.5">
      <c r="A39" s="37" t="s">
        <v>78</v>
      </c>
      <c r="B39" s="21" t="s">
        <v>121</v>
      </c>
      <c r="C39" s="22" t="s">
        <v>160</v>
      </c>
      <c r="D39" s="22" t="s">
        <v>112</v>
      </c>
      <c r="E39" s="22">
        <v>2016</v>
      </c>
      <c r="F39" s="23">
        <v>10</v>
      </c>
      <c r="G39" s="23" t="s">
        <v>22</v>
      </c>
      <c r="H39" s="23"/>
      <c r="I39" s="24" t="s">
        <v>174</v>
      </c>
      <c r="J39" s="33"/>
      <c r="K39" s="33"/>
      <c r="L39" s="33"/>
      <c r="M39" s="33"/>
      <c r="N39" s="33"/>
      <c r="O39" s="33"/>
      <c r="P39" s="31">
        <f t="shared" si="6"/>
        <v>0</v>
      </c>
      <c r="Q39" s="31">
        <f t="shared" si="7"/>
        <v>0</v>
      </c>
      <c r="R39" s="39">
        <f t="shared" si="3"/>
        <v>0</v>
      </c>
      <c r="S39" s="25" t="str">
        <f t="shared" si="4"/>
        <v>38.</v>
      </c>
      <c r="T39" s="25" t="str">
        <f t="shared" si="5"/>
        <v>Renski Rizling</v>
      </c>
    </row>
    <row r="40" spans="1:20" ht="33.75" x14ac:dyDescent="0.5">
      <c r="A40" s="37" t="s">
        <v>79</v>
      </c>
      <c r="B40" s="21" t="s">
        <v>72</v>
      </c>
      <c r="C40" s="22" t="s">
        <v>25</v>
      </c>
      <c r="D40" s="22" t="s">
        <v>17</v>
      </c>
      <c r="E40" s="22">
        <v>2016</v>
      </c>
      <c r="F40" s="23">
        <v>7</v>
      </c>
      <c r="G40" s="23" t="s">
        <v>22</v>
      </c>
      <c r="H40" s="23"/>
      <c r="I40" s="24" t="str">
        <f t="shared" si="2"/>
        <v>Zlata diploma</v>
      </c>
      <c r="J40" s="33">
        <v>18.399999999999999</v>
      </c>
      <c r="K40" s="33">
        <v>18.2</v>
      </c>
      <c r="L40" s="33">
        <v>18.3</v>
      </c>
      <c r="M40" s="33">
        <v>18.3</v>
      </c>
      <c r="N40" s="33">
        <v>18.2</v>
      </c>
      <c r="O40" s="33">
        <v>18.2</v>
      </c>
      <c r="P40" s="31">
        <f t="shared" si="6"/>
        <v>18.2</v>
      </c>
      <c r="Q40" s="31">
        <f t="shared" si="7"/>
        <v>18.399999999999999</v>
      </c>
      <c r="R40" s="39">
        <f t="shared" si="3"/>
        <v>18.25</v>
      </c>
      <c r="S40" s="25" t="str">
        <f t="shared" si="4"/>
        <v>39.</v>
      </c>
      <c r="T40" s="25" t="str">
        <f t="shared" si="5"/>
        <v>Sauvignon</v>
      </c>
    </row>
    <row r="41" spans="1:20" ht="33.6" x14ac:dyDescent="0.65">
      <c r="A41" s="37" t="s">
        <v>80</v>
      </c>
      <c r="B41" s="21" t="s">
        <v>99</v>
      </c>
      <c r="C41" s="22" t="s">
        <v>31</v>
      </c>
      <c r="D41" s="22" t="s">
        <v>17</v>
      </c>
      <c r="E41" s="22">
        <v>2016</v>
      </c>
      <c r="F41" s="23">
        <v>7.6</v>
      </c>
      <c r="G41" s="23" t="s">
        <v>22</v>
      </c>
      <c r="H41" s="23"/>
      <c r="I41" s="24" t="str">
        <f t="shared" si="2"/>
        <v>Zlata diploma</v>
      </c>
      <c r="J41" s="33">
        <v>18.3</v>
      </c>
      <c r="K41" s="33">
        <v>18.399999999999999</v>
      </c>
      <c r="L41" s="33">
        <v>18.2</v>
      </c>
      <c r="M41" s="33">
        <v>18.2</v>
      </c>
      <c r="N41" s="33">
        <v>18.3</v>
      </c>
      <c r="O41" s="33">
        <v>18.2</v>
      </c>
      <c r="P41" s="31">
        <f t="shared" si="6"/>
        <v>18.2</v>
      </c>
      <c r="Q41" s="31">
        <f t="shared" si="7"/>
        <v>18.399999999999999</v>
      </c>
      <c r="R41" s="39">
        <f t="shared" si="3"/>
        <v>18.250000000000004</v>
      </c>
      <c r="S41" s="25" t="str">
        <f t="shared" si="4"/>
        <v>40.</v>
      </c>
      <c r="T41" s="25" t="str">
        <f t="shared" si="5"/>
        <v>Sauvignon</v>
      </c>
    </row>
    <row r="42" spans="1:20" ht="33.6" x14ac:dyDescent="0.65">
      <c r="A42" s="37" t="s">
        <v>81</v>
      </c>
      <c r="B42" s="21" t="s">
        <v>66</v>
      </c>
      <c r="C42" s="22" t="s">
        <v>39</v>
      </c>
      <c r="D42" s="22" t="s">
        <v>17</v>
      </c>
      <c r="E42" s="22">
        <v>2016</v>
      </c>
      <c r="F42" s="23">
        <v>8</v>
      </c>
      <c r="G42" s="23" t="s">
        <v>22</v>
      </c>
      <c r="H42" s="23"/>
      <c r="I42" s="24" t="str">
        <f t="shared" si="2"/>
        <v>Zlata diploma</v>
      </c>
      <c r="J42" s="33">
        <v>18.100000000000001</v>
      </c>
      <c r="K42" s="33">
        <v>18.100000000000001</v>
      </c>
      <c r="L42" s="33">
        <v>18.3</v>
      </c>
      <c r="M42" s="33">
        <v>18.3</v>
      </c>
      <c r="N42" s="33">
        <v>18.100000000000001</v>
      </c>
      <c r="O42" s="33">
        <v>18.100000000000001</v>
      </c>
      <c r="P42" s="31">
        <f t="shared" si="6"/>
        <v>18.100000000000001</v>
      </c>
      <c r="Q42" s="31">
        <f t="shared" si="7"/>
        <v>18.3</v>
      </c>
      <c r="R42" s="39">
        <f t="shared" si="3"/>
        <v>18.149999999999999</v>
      </c>
      <c r="S42" s="25" t="str">
        <f t="shared" si="4"/>
        <v>41.</v>
      </c>
      <c r="T42" s="25" t="str">
        <f t="shared" si="5"/>
        <v>Sauvignon</v>
      </c>
    </row>
    <row r="43" spans="1:20" ht="33.6" x14ac:dyDescent="0.65">
      <c r="A43" s="37" t="s">
        <v>82</v>
      </c>
      <c r="B43" s="21" t="s">
        <v>69</v>
      </c>
      <c r="C43" s="22" t="s">
        <v>142</v>
      </c>
      <c r="D43" s="22" t="s">
        <v>17</v>
      </c>
      <c r="E43" s="22">
        <v>2016</v>
      </c>
      <c r="F43" s="23">
        <v>8</v>
      </c>
      <c r="G43" s="23" t="s">
        <v>22</v>
      </c>
      <c r="H43" s="23"/>
      <c r="I43" s="24" t="str">
        <f t="shared" si="2"/>
        <v>Zlata diploma</v>
      </c>
      <c r="J43" s="33">
        <v>18.3</v>
      </c>
      <c r="K43" s="33">
        <v>18.2</v>
      </c>
      <c r="L43" s="33">
        <v>18.3</v>
      </c>
      <c r="M43" s="33">
        <v>18.3</v>
      </c>
      <c r="N43" s="33">
        <v>18.2</v>
      </c>
      <c r="O43" s="33">
        <v>18.100000000000001</v>
      </c>
      <c r="P43" s="31">
        <f t="shared" si="6"/>
        <v>18.100000000000001</v>
      </c>
      <c r="Q43" s="31">
        <f t="shared" si="7"/>
        <v>18.3</v>
      </c>
      <c r="R43" s="39">
        <f t="shared" si="3"/>
        <v>18.25</v>
      </c>
      <c r="S43" s="25" t="str">
        <f t="shared" si="4"/>
        <v>42.</v>
      </c>
      <c r="T43" s="25" t="str">
        <f t="shared" si="5"/>
        <v>Sauvignon</v>
      </c>
    </row>
    <row r="44" spans="1:20" ht="33.6" x14ac:dyDescent="0.65">
      <c r="A44" s="37" t="s">
        <v>83</v>
      </c>
      <c r="B44" s="21" t="s">
        <v>89</v>
      </c>
      <c r="C44" s="22" t="s">
        <v>35</v>
      </c>
      <c r="D44" s="22" t="s">
        <v>17</v>
      </c>
      <c r="E44" s="22">
        <v>2016</v>
      </c>
      <c r="F44" s="23">
        <v>8</v>
      </c>
      <c r="G44" s="23" t="s">
        <v>22</v>
      </c>
      <c r="H44" s="23"/>
      <c r="I44" s="24" t="str">
        <f t="shared" si="2"/>
        <v>Zlata diploma</v>
      </c>
      <c r="J44" s="33">
        <v>18.3</v>
      </c>
      <c r="K44" s="33">
        <v>18.2</v>
      </c>
      <c r="L44" s="33">
        <v>18.2</v>
      </c>
      <c r="M44" s="33">
        <v>18.2</v>
      </c>
      <c r="N44" s="33">
        <v>18.3</v>
      </c>
      <c r="O44" s="33">
        <v>18.5</v>
      </c>
      <c r="P44" s="31">
        <f t="shared" si="6"/>
        <v>18.2</v>
      </c>
      <c r="Q44" s="31">
        <f t="shared" si="7"/>
        <v>18.5</v>
      </c>
      <c r="R44" s="39">
        <f t="shared" si="3"/>
        <v>18.25</v>
      </c>
      <c r="S44" s="25" t="str">
        <f t="shared" si="4"/>
        <v>43.</v>
      </c>
      <c r="T44" s="25" t="str">
        <f t="shared" si="5"/>
        <v>Sauvignon</v>
      </c>
    </row>
    <row r="45" spans="1:20" ht="33.6" x14ac:dyDescent="0.65">
      <c r="A45" s="37" t="s">
        <v>84</v>
      </c>
      <c r="B45" s="21" t="s">
        <v>117</v>
      </c>
      <c r="C45" s="22" t="s">
        <v>40</v>
      </c>
      <c r="D45" s="22" t="s">
        <v>17</v>
      </c>
      <c r="E45" s="22">
        <v>2016</v>
      </c>
      <c r="F45" s="23">
        <v>8</v>
      </c>
      <c r="G45" s="23" t="s">
        <v>22</v>
      </c>
      <c r="H45" s="23"/>
      <c r="I45" s="24" t="str">
        <f t="shared" si="2"/>
        <v>Srebrna diploma</v>
      </c>
      <c r="J45" s="33">
        <v>11</v>
      </c>
      <c r="K45" s="33">
        <v>18.3</v>
      </c>
      <c r="L45" s="33">
        <v>17.7</v>
      </c>
      <c r="M45" s="33">
        <v>17</v>
      </c>
      <c r="N45" s="33">
        <v>18</v>
      </c>
      <c r="O45" s="33">
        <v>18</v>
      </c>
      <c r="P45" s="31">
        <f t="shared" si="6"/>
        <v>11</v>
      </c>
      <c r="Q45" s="31">
        <f t="shared" si="7"/>
        <v>18.3</v>
      </c>
      <c r="R45" s="39">
        <f t="shared" si="3"/>
        <v>17.675000000000001</v>
      </c>
      <c r="S45" s="25" t="str">
        <f t="shared" si="4"/>
        <v>44.</v>
      </c>
      <c r="T45" s="25" t="str">
        <f t="shared" si="5"/>
        <v>Sauvignon</v>
      </c>
    </row>
    <row r="46" spans="1:20" ht="33.6" x14ac:dyDescent="0.65">
      <c r="A46" s="37" t="s">
        <v>85</v>
      </c>
      <c r="B46" s="21" t="s">
        <v>49</v>
      </c>
      <c r="C46" s="22" t="s">
        <v>34</v>
      </c>
      <c r="D46" s="22" t="s">
        <v>17</v>
      </c>
      <c r="E46" s="22">
        <v>2016</v>
      </c>
      <c r="F46" s="23">
        <v>8.1999999999999993</v>
      </c>
      <c r="G46" s="23" t="s">
        <v>22</v>
      </c>
      <c r="H46" s="23"/>
      <c r="I46" s="24" t="str">
        <f t="shared" si="2"/>
        <v>Zlata diploma</v>
      </c>
      <c r="J46" s="33">
        <v>18.100000000000001</v>
      </c>
      <c r="K46" s="33">
        <v>17.8</v>
      </c>
      <c r="L46" s="33">
        <v>18.2</v>
      </c>
      <c r="M46" s="33">
        <v>18.100000000000001</v>
      </c>
      <c r="N46" s="33">
        <v>18.100000000000001</v>
      </c>
      <c r="O46" s="33">
        <v>18.2</v>
      </c>
      <c r="P46" s="31">
        <f t="shared" si="6"/>
        <v>17.8</v>
      </c>
      <c r="Q46" s="31">
        <f t="shared" si="7"/>
        <v>18.2</v>
      </c>
      <c r="R46" s="39">
        <f t="shared" si="3"/>
        <v>18.125000000000004</v>
      </c>
      <c r="S46" s="25" t="str">
        <f t="shared" si="4"/>
        <v>45.</v>
      </c>
      <c r="T46" s="25" t="str">
        <f t="shared" si="5"/>
        <v>Sauvignon</v>
      </c>
    </row>
    <row r="47" spans="1:20" ht="33.6" x14ac:dyDescent="0.65">
      <c r="A47" s="37" t="s">
        <v>86</v>
      </c>
      <c r="B47" s="21" t="s">
        <v>78</v>
      </c>
      <c r="C47" s="22" t="s">
        <v>145</v>
      </c>
      <c r="D47" s="22" t="s">
        <v>17</v>
      </c>
      <c r="E47" s="22">
        <v>2016</v>
      </c>
      <c r="F47" s="23">
        <v>8.1999999999999993</v>
      </c>
      <c r="G47" s="23" t="s">
        <v>22</v>
      </c>
      <c r="H47" s="23"/>
      <c r="I47" s="24" t="s">
        <v>179</v>
      </c>
      <c r="J47" s="33"/>
      <c r="K47" s="33"/>
      <c r="L47" s="33"/>
      <c r="M47" s="33"/>
      <c r="N47" s="33"/>
      <c r="O47" s="33"/>
      <c r="P47" s="31">
        <f t="shared" si="6"/>
        <v>0</v>
      </c>
      <c r="Q47" s="31">
        <f t="shared" si="7"/>
        <v>0</v>
      </c>
      <c r="R47" s="39">
        <f t="shared" si="3"/>
        <v>0</v>
      </c>
      <c r="S47" s="25" t="str">
        <f t="shared" si="4"/>
        <v>46.</v>
      </c>
      <c r="T47" s="25" t="str">
        <f t="shared" si="5"/>
        <v>Sauvignon</v>
      </c>
    </row>
    <row r="48" spans="1:20" ht="33.6" x14ac:dyDescent="0.65">
      <c r="A48" s="37" t="s">
        <v>87</v>
      </c>
      <c r="B48" s="21" t="s">
        <v>103</v>
      </c>
      <c r="C48" s="22" t="s">
        <v>154</v>
      </c>
      <c r="D48" s="22" t="s">
        <v>17</v>
      </c>
      <c r="E48" s="22">
        <v>2016</v>
      </c>
      <c r="F48" s="23">
        <v>9</v>
      </c>
      <c r="G48" s="23" t="s">
        <v>22</v>
      </c>
      <c r="H48" s="23"/>
      <c r="I48" s="24" t="str">
        <f t="shared" si="2"/>
        <v>Zlata diploma</v>
      </c>
      <c r="J48" s="33">
        <v>18.2</v>
      </c>
      <c r="K48" s="33">
        <v>18.2</v>
      </c>
      <c r="L48" s="33">
        <v>18.399999999999999</v>
      </c>
      <c r="M48" s="33">
        <v>17.8</v>
      </c>
      <c r="N48" s="33">
        <v>18.3</v>
      </c>
      <c r="O48" s="33">
        <v>18.399999999999999</v>
      </c>
      <c r="P48" s="31">
        <f t="shared" si="6"/>
        <v>17.8</v>
      </c>
      <c r="Q48" s="31">
        <f t="shared" si="7"/>
        <v>18.399999999999999</v>
      </c>
      <c r="R48" s="39">
        <f t="shared" si="3"/>
        <v>18.274999999999995</v>
      </c>
      <c r="S48" s="25" t="str">
        <f t="shared" si="4"/>
        <v>47.</v>
      </c>
      <c r="T48" s="25" t="str">
        <f t="shared" si="5"/>
        <v>Sauvignon</v>
      </c>
    </row>
    <row r="49" spans="1:20" ht="33.6" x14ac:dyDescent="0.65">
      <c r="A49" s="37" t="s">
        <v>88</v>
      </c>
      <c r="B49" s="21" t="s">
        <v>43</v>
      </c>
      <c r="C49" s="22" t="s">
        <v>26</v>
      </c>
      <c r="D49" s="22" t="s">
        <v>15</v>
      </c>
      <c r="E49" s="22">
        <v>2016</v>
      </c>
      <c r="F49" s="23">
        <v>7.2</v>
      </c>
      <c r="G49" s="23" t="s">
        <v>22</v>
      </c>
      <c r="H49" s="23"/>
      <c r="I49" s="24" t="str">
        <f t="shared" si="2"/>
        <v>Srebrna diploma</v>
      </c>
      <c r="J49" s="33">
        <v>17.8</v>
      </c>
      <c r="K49" s="33">
        <v>17.8</v>
      </c>
      <c r="L49" s="33">
        <v>18</v>
      </c>
      <c r="M49" s="33">
        <v>18.100000000000001</v>
      </c>
      <c r="N49" s="33">
        <v>18.100000000000001</v>
      </c>
      <c r="O49" s="33">
        <v>18.100000000000001</v>
      </c>
      <c r="P49" s="31">
        <f t="shared" si="6"/>
        <v>17.8</v>
      </c>
      <c r="Q49" s="31">
        <f t="shared" si="7"/>
        <v>18.100000000000001</v>
      </c>
      <c r="R49" s="39">
        <f t="shared" si="3"/>
        <v>18</v>
      </c>
      <c r="S49" s="25" t="str">
        <f t="shared" si="4"/>
        <v>48.</v>
      </c>
      <c r="T49" s="25" t="str">
        <f t="shared" si="5"/>
        <v>Rumeni muškat</v>
      </c>
    </row>
    <row r="50" spans="1:20" ht="33.6" x14ac:dyDescent="0.65">
      <c r="A50" s="37" t="s">
        <v>89</v>
      </c>
      <c r="B50" s="21" t="s">
        <v>58</v>
      </c>
      <c r="C50" s="22" t="s">
        <v>38</v>
      </c>
      <c r="D50" s="22" t="s">
        <v>138</v>
      </c>
      <c r="E50" s="22">
        <v>2016</v>
      </c>
      <c r="F50" s="23">
        <v>7.5</v>
      </c>
      <c r="G50" s="23" t="s">
        <v>22</v>
      </c>
      <c r="H50" s="23"/>
      <c r="I50" s="24" t="str">
        <f t="shared" si="2"/>
        <v>Zlata diploma</v>
      </c>
      <c r="J50" s="33">
        <v>18.100000000000001</v>
      </c>
      <c r="K50" s="33">
        <v>18.100000000000001</v>
      </c>
      <c r="L50" s="33">
        <v>18.2</v>
      </c>
      <c r="M50" s="33">
        <v>18.2</v>
      </c>
      <c r="N50" s="33">
        <v>17.899999999999999</v>
      </c>
      <c r="O50" s="33">
        <v>18.100000000000001</v>
      </c>
      <c r="P50" s="31">
        <f t="shared" si="6"/>
        <v>17.899999999999999</v>
      </c>
      <c r="Q50" s="31">
        <f t="shared" si="7"/>
        <v>18.2</v>
      </c>
      <c r="R50" s="39">
        <f t="shared" si="3"/>
        <v>18.125</v>
      </c>
      <c r="S50" s="25" t="str">
        <f t="shared" si="4"/>
        <v>49.</v>
      </c>
      <c r="T50" s="25" t="str">
        <f t="shared" si="5"/>
        <v>Rumeni Muškat</v>
      </c>
    </row>
    <row r="51" spans="1:20" ht="33.6" x14ac:dyDescent="0.65">
      <c r="A51" s="37" t="s">
        <v>90</v>
      </c>
      <c r="B51" s="21" t="s">
        <v>84</v>
      </c>
      <c r="C51" s="22" t="s">
        <v>35</v>
      </c>
      <c r="D51" s="22" t="s">
        <v>138</v>
      </c>
      <c r="E51" s="22">
        <v>2016</v>
      </c>
      <c r="F51" s="23">
        <v>8</v>
      </c>
      <c r="G51" s="23" t="s">
        <v>22</v>
      </c>
      <c r="H51" s="22" t="s">
        <v>146</v>
      </c>
      <c r="I51" s="24" t="str">
        <f t="shared" si="2"/>
        <v>Zlata diploma</v>
      </c>
      <c r="J51" s="33">
        <v>18</v>
      </c>
      <c r="K51" s="33">
        <v>18.100000000000001</v>
      </c>
      <c r="L51" s="33">
        <v>18.2</v>
      </c>
      <c r="M51" s="33">
        <v>18.100000000000001</v>
      </c>
      <c r="N51" s="33">
        <v>18.2</v>
      </c>
      <c r="O51" s="33">
        <v>18.2</v>
      </c>
      <c r="P51" s="31">
        <f t="shared" si="6"/>
        <v>18</v>
      </c>
      <c r="Q51" s="31">
        <f t="shared" si="7"/>
        <v>18.2</v>
      </c>
      <c r="R51" s="39">
        <f t="shared" si="3"/>
        <v>18.150000000000002</v>
      </c>
      <c r="S51" s="25" t="str">
        <f t="shared" si="4"/>
        <v>50.</v>
      </c>
      <c r="T51" s="25" t="str">
        <f t="shared" si="5"/>
        <v>Rumeni Muškat</v>
      </c>
    </row>
    <row r="52" spans="1:20" ht="33.6" x14ac:dyDescent="0.65">
      <c r="A52" s="37" t="s">
        <v>91</v>
      </c>
      <c r="B52" s="21" t="s">
        <v>85</v>
      </c>
      <c r="C52" s="22" t="s">
        <v>35</v>
      </c>
      <c r="D52" s="22" t="s">
        <v>138</v>
      </c>
      <c r="E52" s="22">
        <v>2016</v>
      </c>
      <c r="F52" s="23">
        <v>8</v>
      </c>
      <c r="G52" s="23" t="s">
        <v>22</v>
      </c>
      <c r="H52" s="22" t="s">
        <v>147</v>
      </c>
      <c r="I52" s="24" t="str">
        <f t="shared" si="2"/>
        <v>Srebrna diploma</v>
      </c>
      <c r="J52" s="33">
        <v>17.8</v>
      </c>
      <c r="K52" s="33">
        <v>18.2</v>
      </c>
      <c r="L52" s="33">
        <v>18.2</v>
      </c>
      <c r="M52" s="33">
        <v>17.8</v>
      </c>
      <c r="N52" s="33">
        <v>18.2</v>
      </c>
      <c r="O52" s="33">
        <v>18.100000000000001</v>
      </c>
      <c r="P52" s="31">
        <f t="shared" si="6"/>
        <v>17.8</v>
      </c>
      <c r="Q52" s="31">
        <f t="shared" si="7"/>
        <v>18.2</v>
      </c>
      <c r="R52" s="39">
        <f t="shared" si="3"/>
        <v>18.075000000000003</v>
      </c>
      <c r="S52" s="25" t="str">
        <f t="shared" si="4"/>
        <v>51.</v>
      </c>
      <c r="T52" s="25" t="str">
        <f t="shared" si="5"/>
        <v>Rumeni Muškat</v>
      </c>
    </row>
    <row r="53" spans="1:20" ht="33.6" x14ac:dyDescent="0.65">
      <c r="A53" s="37" t="s">
        <v>92</v>
      </c>
      <c r="B53" s="21" t="s">
        <v>98</v>
      </c>
      <c r="C53" s="22" t="s">
        <v>31</v>
      </c>
      <c r="D53" s="22" t="s">
        <v>138</v>
      </c>
      <c r="E53" s="22">
        <v>2016</v>
      </c>
      <c r="F53" s="23">
        <v>8</v>
      </c>
      <c r="G53" s="23" t="s">
        <v>22</v>
      </c>
      <c r="H53" s="23"/>
      <c r="I53" s="24" t="str">
        <f t="shared" si="2"/>
        <v>Zlata diploma</v>
      </c>
      <c r="J53" s="33">
        <v>18.2</v>
      </c>
      <c r="K53" s="33">
        <v>18.399999999999999</v>
      </c>
      <c r="L53" s="33">
        <v>18.3</v>
      </c>
      <c r="M53" s="33">
        <v>18.3</v>
      </c>
      <c r="N53" s="33">
        <v>18.3</v>
      </c>
      <c r="O53" s="33">
        <v>18.2</v>
      </c>
      <c r="P53" s="31">
        <f t="shared" si="6"/>
        <v>18.2</v>
      </c>
      <c r="Q53" s="31">
        <f t="shared" si="7"/>
        <v>18.399999999999999</v>
      </c>
      <c r="R53" s="39">
        <f t="shared" si="3"/>
        <v>18.274999999999999</v>
      </c>
      <c r="S53" s="25" t="str">
        <f t="shared" si="4"/>
        <v>52.</v>
      </c>
      <c r="T53" s="25" t="str">
        <f t="shared" si="5"/>
        <v>Rumeni Muškat</v>
      </c>
    </row>
    <row r="54" spans="1:20" ht="33.6" x14ac:dyDescent="0.65">
      <c r="A54" s="37" t="s">
        <v>93</v>
      </c>
      <c r="B54" s="21" t="s">
        <v>79</v>
      </c>
      <c r="C54" s="22" t="s">
        <v>145</v>
      </c>
      <c r="D54" s="22" t="s">
        <v>138</v>
      </c>
      <c r="E54" s="22">
        <v>2016</v>
      </c>
      <c r="F54" s="23">
        <v>8.6999999999999993</v>
      </c>
      <c r="G54" s="23" t="s">
        <v>22</v>
      </c>
      <c r="H54" s="23"/>
      <c r="I54" s="24" t="str">
        <f t="shared" si="2"/>
        <v>Zlata diploma</v>
      </c>
      <c r="J54" s="33">
        <v>18.3</v>
      </c>
      <c r="K54" s="33">
        <v>18.399999999999999</v>
      </c>
      <c r="L54" s="33">
        <v>18.3</v>
      </c>
      <c r="M54" s="33">
        <v>18.3</v>
      </c>
      <c r="N54" s="33">
        <v>18.399999999999999</v>
      </c>
      <c r="O54" s="33">
        <v>18.2</v>
      </c>
      <c r="P54" s="31">
        <f t="shared" si="6"/>
        <v>18.2</v>
      </c>
      <c r="Q54" s="31">
        <f t="shared" si="7"/>
        <v>18.399999999999999</v>
      </c>
      <c r="R54" s="39">
        <f t="shared" si="3"/>
        <v>18.324999999999999</v>
      </c>
      <c r="S54" s="25" t="str">
        <f t="shared" si="4"/>
        <v>53.</v>
      </c>
      <c r="T54" s="25" t="str">
        <f t="shared" si="5"/>
        <v>Rumeni Muškat</v>
      </c>
    </row>
    <row r="55" spans="1:20" ht="33.6" x14ac:dyDescent="0.65">
      <c r="A55" s="37" t="s">
        <v>94</v>
      </c>
      <c r="B55" s="21" t="s">
        <v>80</v>
      </c>
      <c r="C55" s="22" t="s">
        <v>32</v>
      </c>
      <c r="D55" s="22" t="s">
        <v>138</v>
      </c>
      <c r="E55" s="22">
        <v>2016</v>
      </c>
      <c r="F55" s="23">
        <v>9</v>
      </c>
      <c r="G55" s="23" t="s">
        <v>22</v>
      </c>
      <c r="H55" s="23"/>
      <c r="I55" s="24" t="str">
        <f t="shared" si="2"/>
        <v>Zlata diploma</v>
      </c>
      <c r="J55" s="33">
        <v>18.2</v>
      </c>
      <c r="K55" s="33">
        <v>18.3</v>
      </c>
      <c r="L55" s="33">
        <v>18.3</v>
      </c>
      <c r="M55" s="33">
        <v>18.2</v>
      </c>
      <c r="N55" s="33">
        <v>18.399999999999999</v>
      </c>
      <c r="O55" s="33">
        <v>18.100000000000001</v>
      </c>
      <c r="P55" s="31">
        <f t="shared" si="6"/>
        <v>18.100000000000001</v>
      </c>
      <c r="Q55" s="31">
        <f t="shared" si="7"/>
        <v>18.399999999999999</v>
      </c>
      <c r="R55" s="39">
        <f t="shared" si="3"/>
        <v>18.25</v>
      </c>
      <c r="S55" s="25" t="str">
        <f t="shared" si="4"/>
        <v>54.</v>
      </c>
      <c r="T55" s="25" t="str">
        <f t="shared" si="5"/>
        <v>Rumeni Muškat</v>
      </c>
    </row>
    <row r="56" spans="1:20" ht="33.6" x14ac:dyDescent="0.65">
      <c r="A56" s="37" t="s">
        <v>95</v>
      </c>
      <c r="B56" s="21" t="s">
        <v>104</v>
      </c>
      <c r="C56" s="22" t="s">
        <v>155</v>
      </c>
      <c r="D56" s="22" t="s">
        <v>138</v>
      </c>
      <c r="E56" s="22">
        <v>2016</v>
      </c>
      <c r="F56" s="23">
        <v>9</v>
      </c>
      <c r="G56" s="23" t="s">
        <v>22</v>
      </c>
      <c r="H56" s="23"/>
      <c r="I56" s="24" t="str">
        <f t="shared" si="2"/>
        <v>Zlata diploma</v>
      </c>
      <c r="J56" s="33">
        <v>18.2</v>
      </c>
      <c r="K56" s="33">
        <v>18.100000000000001</v>
      </c>
      <c r="L56" s="33">
        <v>18.2</v>
      </c>
      <c r="M56" s="33">
        <v>18.2</v>
      </c>
      <c r="N56" s="33">
        <v>18.3</v>
      </c>
      <c r="O56" s="33">
        <v>18.100000000000001</v>
      </c>
      <c r="P56" s="31">
        <f t="shared" si="6"/>
        <v>18.100000000000001</v>
      </c>
      <c r="Q56" s="31">
        <f t="shared" si="7"/>
        <v>18.3</v>
      </c>
      <c r="R56" s="39">
        <f t="shared" si="3"/>
        <v>18.174999999999997</v>
      </c>
      <c r="S56" s="25" t="str">
        <f t="shared" si="4"/>
        <v>55.</v>
      </c>
      <c r="T56" s="25" t="str">
        <f t="shared" si="5"/>
        <v>Rumeni Muškat</v>
      </c>
    </row>
    <row r="57" spans="1:20" ht="33.6" x14ac:dyDescent="0.65">
      <c r="A57" s="37" t="s">
        <v>96</v>
      </c>
      <c r="B57" s="21" t="s">
        <v>44</v>
      </c>
      <c r="C57" s="22" t="s">
        <v>125</v>
      </c>
      <c r="D57" s="22" t="s">
        <v>116</v>
      </c>
      <c r="E57" s="22">
        <v>2016</v>
      </c>
      <c r="F57" s="23">
        <v>7.8</v>
      </c>
      <c r="G57" s="23" t="s">
        <v>22</v>
      </c>
      <c r="H57" s="23"/>
      <c r="I57" s="24" t="str">
        <f t="shared" si="2"/>
        <v>Srebrna diploma</v>
      </c>
      <c r="J57" s="33">
        <v>18.100000000000001</v>
      </c>
      <c r="K57" s="33">
        <v>18.100000000000001</v>
      </c>
      <c r="L57" s="33">
        <v>17.600000000000001</v>
      </c>
      <c r="M57" s="33">
        <v>18.100000000000001</v>
      </c>
      <c r="N57" s="33">
        <v>17.600000000000001</v>
      </c>
      <c r="O57" s="33">
        <v>17.2</v>
      </c>
      <c r="P57" s="31">
        <f t="shared" si="6"/>
        <v>17.2</v>
      </c>
      <c r="Q57" s="31">
        <f t="shared" si="7"/>
        <v>18.100000000000001</v>
      </c>
      <c r="R57" s="39">
        <f t="shared" si="3"/>
        <v>17.850000000000001</v>
      </c>
      <c r="S57" s="25" t="str">
        <f t="shared" si="4"/>
        <v>56.</v>
      </c>
      <c r="T57" s="25" t="str">
        <f t="shared" si="5"/>
        <v>Rose</v>
      </c>
    </row>
    <row r="58" spans="1:20" ht="33.6" x14ac:dyDescent="0.65">
      <c r="A58" s="37" t="s">
        <v>97</v>
      </c>
      <c r="B58" s="21" t="s">
        <v>51</v>
      </c>
      <c r="C58" s="22" t="s">
        <v>130</v>
      </c>
      <c r="D58" s="22" t="s">
        <v>37</v>
      </c>
      <c r="E58" s="22">
        <v>2016</v>
      </c>
      <c r="F58" s="23">
        <v>5.5</v>
      </c>
      <c r="G58" s="23" t="s">
        <v>21</v>
      </c>
      <c r="H58" s="23"/>
      <c r="I58" s="24" t="str">
        <f>IF(ISBLANK(O58),"",IF(R58&gt;19.09,"Velika zlata diploma",IF(R58&gt;18.09,"Zlata diploma",IF(R58&gt;17.1,"Srebrna diploma",IF(R58&gt;16.1,"Bronasta diploma",IF(R58&gt;14.1,"Priznanje",IF(R58&lt;14.1,"Ni ocene ali Izloceno")))))))</f>
        <v>Bronasta diploma</v>
      </c>
      <c r="J58" s="33">
        <v>16.2</v>
      </c>
      <c r="K58" s="33">
        <v>16.2</v>
      </c>
      <c r="L58" s="33">
        <v>16</v>
      </c>
      <c r="M58" s="33">
        <v>16.100000000000001</v>
      </c>
      <c r="N58" s="33">
        <v>16</v>
      </c>
      <c r="O58" s="33">
        <v>16.899999999999999</v>
      </c>
      <c r="P58" s="31">
        <f t="shared" si="6"/>
        <v>16</v>
      </c>
      <c r="Q58" s="31">
        <f t="shared" si="7"/>
        <v>16.899999999999999</v>
      </c>
      <c r="R58" s="39">
        <f t="shared" si="3"/>
        <v>16.125</v>
      </c>
      <c r="S58" s="25" t="str">
        <f t="shared" si="4"/>
        <v>57.</v>
      </c>
      <c r="T58" s="25" t="str">
        <f t="shared" si="5"/>
        <v>Cviček</v>
      </c>
    </row>
    <row r="59" spans="1:20" ht="33.6" x14ac:dyDescent="0.65">
      <c r="A59" s="37" t="s">
        <v>98</v>
      </c>
      <c r="B59" s="21" t="s">
        <v>57</v>
      </c>
      <c r="C59" s="22" t="s">
        <v>134</v>
      </c>
      <c r="D59" s="22" t="s">
        <v>137</v>
      </c>
      <c r="E59" s="22">
        <v>2016</v>
      </c>
      <c r="F59" s="23">
        <v>5.5</v>
      </c>
      <c r="G59" s="23" t="s">
        <v>21</v>
      </c>
      <c r="H59" s="23"/>
      <c r="I59" s="24" t="str">
        <f t="shared" si="2"/>
        <v>Srebrna diploma</v>
      </c>
      <c r="J59" s="33">
        <v>17</v>
      </c>
      <c r="K59" s="33">
        <v>17.399999999999999</v>
      </c>
      <c r="L59" s="33">
        <v>17.5</v>
      </c>
      <c r="M59" s="33">
        <v>17.399999999999999</v>
      </c>
      <c r="N59" s="33">
        <v>17.399999999999999</v>
      </c>
      <c r="O59" s="33">
        <v>17.100000000000001</v>
      </c>
      <c r="P59" s="31">
        <f t="shared" si="6"/>
        <v>17</v>
      </c>
      <c r="Q59" s="31">
        <f t="shared" si="7"/>
        <v>17.5</v>
      </c>
      <c r="R59" s="39">
        <f t="shared" si="3"/>
        <v>17.324999999999996</v>
      </c>
      <c r="S59" s="25" t="str">
        <f t="shared" si="4"/>
        <v>58.</v>
      </c>
      <c r="T59" s="25" t="str">
        <f t="shared" si="5"/>
        <v>Zvrst-Rdeče</v>
      </c>
    </row>
    <row r="60" spans="1:20" ht="33.6" x14ac:dyDescent="0.65">
      <c r="A60" s="37" t="s">
        <v>99</v>
      </c>
      <c r="B60" s="21" t="s">
        <v>55</v>
      </c>
      <c r="C60" s="22" t="s">
        <v>135</v>
      </c>
      <c r="D60" s="22" t="s">
        <v>128</v>
      </c>
      <c r="E60" s="22">
        <v>2016</v>
      </c>
      <c r="F60" s="23">
        <v>5.5</v>
      </c>
      <c r="G60" s="23" t="s">
        <v>21</v>
      </c>
      <c r="H60" s="23"/>
      <c r="I60" s="24" t="str">
        <f t="shared" si="2"/>
        <v>Srebrna diploma</v>
      </c>
      <c r="J60" s="33">
        <v>17.2</v>
      </c>
      <c r="K60" s="33">
        <v>17.5</v>
      </c>
      <c r="L60" s="33">
        <v>17.3</v>
      </c>
      <c r="M60" s="33">
        <v>16.899999999999999</v>
      </c>
      <c r="N60" s="33">
        <v>17.2</v>
      </c>
      <c r="O60" s="33">
        <v>17.3</v>
      </c>
      <c r="P60" s="31">
        <f t="shared" si="6"/>
        <v>16.899999999999999</v>
      </c>
      <c r="Q60" s="31">
        <f t="shared" si="7"/>
        <v>17.5</v>
      </c>
      <c r="R60" s="39">
        <f t="shared" si="3"/>
        <v>17.25</v>
      </c>
      <c r="S60" s="25" t="str">
        <f t="shared" si="4"/>
        <v>59.</v>
      </c>
      <c r="T60" s="25" t="str">
        <f t="shared" si="5"/>
        <v>Žametna Črnina</v>
      </c>
    </row>
    <row r="61" spans="1:20" ht="33.6" x14ac:dyDescent="0.65">
      <c r="A61" s="37" t="s">
        <v>100</v>
      </c>
      <c r="B61" s="21" t="s">
        <v>64</v>
      </c>
      <c r="C61" s="22" t="s">
        <v>141</v>
      </c>
      <c r="D61" s="22" t="s">
        <v>128</v>
      </c>
      <c r="E61" s="22">
        <v>2016</v>
      </c>
      <c r="F61" s="23">
        <v>6.5</v>
      </c>
      <c r="G61" s="23" t="s">
        <v>21</v>
      </c>
      <c r="H61" s="23"/>
      <c r="I61" s="24" t="s">
        <v>175</v>
      </c>
      <c r="J61" s="33"/>
      <c r="K61" s="33"/>
      <c r="L61" s="33"/>
      <c r="M61" s="33"/>
      <c r="N61" s="33"/>
      <c r="O61" s="33"/>
      <c r="P61" s="31">
        <f t="shared" si="6"/>
        <v>0</v>
      </c>
      <c r="Q61" s="31">
        <f t="shared" si="7"/>
        <v>0</v>
      </c>
      <c r="R61" s="39">
        <f t="shared" si="3"/>
        <v>0</v>
      </c>
      <c r="S61" s="25" t="str">
        <f t="shared" si="4"/>
        <v>60.</v>
      </c>
      <c r="T61" s="25" t="str">
        <f t="shared" si="5"/>
        <v>Žametna Črnina</v>
      </c>
    </row>
    <row r="62" spans="1:20" ht="33.6" x14ac:dyDescent="0.65">
      <c r="A62" s="37" t="s">
        <v>101</v>
      </c>
      <c r="B62" s="21" t="s">
        <v>48</v>
      </c>
      <c r="C62" s="22" t="s">
        <v>34</v>
      </c>
      <c r="D62" s="22" t="s">
        <v>128</v>
      </c>
      <c r="E62" s="22">
        <v>2016</v>
      </c>
      <c r="F62" s="23">
        <v>7.6</v>
      </c>
      <c r="G62" s="23" t="s">
        <v>21</v>
      </c>
      <c r="H62" s="23"/>
      <c r="I62" s="24" t="str">
        <f>IF(ISBLANK(O62),"",IF(R62&gt;19.09,"Velika zlata diploma",IF(R62&gt;18.09,"Zlata diploma",IF(R62&gt;17.09,"Srebrna diploma",IF(R62&gt;16.1,"Bronastan diploma",IF(R62&gt;14.1,"Priznanje",IF(R62&lt;14.1,"Ni ocene ali Izloceno")))))))</f>
        <v>Srebrna diploma</v>
      </c>
      <c r="J62" s="33">
        <v>15.5</v>
      </c>
      <c r="K62" s="33">
        <v>17.5</v>
      </c>
      <c r="L62" s="33">
        <v>17.899999999999999</v>
      </c>
      <c r="M62" s="33">
        <v>16.600000000000001</v>
      </c>
      <c r="N62" s="33">
        <v>16.399999999999999</v>
      </c>
      <c r="O62" s="33">
        <v>17.899999999999999</v>
      </c>
      <c r="P62" s="31">
        <f t="shared" si="6"/>
        <v>15.5</v>
      </c>
      <c r="Q62" s="31">
        <f t="shared" si="7"/>
        <v>17.899999999999999</v>
      </c>
      <c r="R62" s="39">
        <f t="shared" si="3"/>
        <v>17.100000000000001</v>
      </c>
      <c r="S62" s="25" t="str">
        <f t="shared" si="4"/>
        <v>61.</v>
      </c>
      <c r="T62" s="25" t="str">
        <f t="shared" si="5"/>
        <v>Žametna Črnina</v>
      </c>
    </row>
    <row r="63" spans="1:20" ht="33.6" x14ac:dyDescent="0.65">
      <c r="A63" s="37" t="s">
        <v>102</v>
      </c>
      <c r="B63" s="21" t="s">
        <v>52</v>
      </c>
      <c r="C63" s="22" t="s">
        <v>131</v>
      </c>
      <c r="D63" s="22" t="s">
        <v>111</v>
      </c>
      <c r="E63" s="22">
        <v>2016</v>
      </c>
      <c r="F63" s="23">
        <v>5.5</v>
      </c>
      <c r="G63" s="23" t="s">
        <v>21</v>
      </c>
      <c r="H63" s="23"/>
      <c r="I63" s="24" t="str">
        <f t="shared" si="2"/>
        <v>Srebrna diploma</v>
      </c>
      <c r="J63" s="33">
        <v>17</v>
      </c>
      <c r="K63" s="33">
        <v>17.8</v>
      </c>
      <c r="L63" s="33">
        <v>17.8</v>
      </c>
      <c r="M63" s="33">
        <v>18.2</v>
      </c>
      <c r="N63" s="33">
        <v>17.399999999999999</v>
      </c>
      <c r="O63" s="33">
        <v>11</v>
      </c>
      <c r="P63" s="31">
        <f t="shared" si="6"/>
        <v>11</v>
      </c>
      <c r="Q63" s="31">
        <f t="shared" si="7"/>
        <v>18.2</v>
      </c>
      <c r="R63" s="39">
        <f t="shared" si="3"/>
        <v>17.499999999999996</v>
      </c>
      <c r="S63" s="25" t="str">
        <f t="shared" si="4"/>
        <v>62.</v>
      </c>
      <c r="T63" s="25" t="str">
        <f t="shared" si="5"/>
        <v>Modra Frankinja</v>
      </c>
    </row>
    <row r="64" spans="1:20" ht="33.6" x14ac:dyDescent="0.65">
      <c r="A64" s="37" t="s">
        <v>103</v>
      </c>
      <c r="B64" s="21" t="s">
        <v>53</v>
      </c>
      <c r="C64" s="22" t="s">
        <v>132</v>
      </c>
      <c r="D64" s="22" t="s">
        <v>111</v>
      </c>
      <c r="E64" s="26">
        <v>2015</v>
      </c>
      <c r="F64" s="23">
        <v>5.5</v>
      </c>
      <c r="G64" s="23" t="s">
        <v>21</v>
      </c>
      <c r="H64" s="23"/>
      <c r="I64" s="24" t="str">
        <f t="shared" si="2"/>
        <v>Srebrna diploma</v>
      </c>
      <c r="J64" s="33">
        <v>18.100000000000001</v>
      </c>
      <c r="K64" s="33">
        <v>18.100000000000001</v>
      </c>
      <c r="L64" s="33">
        <v>18</v>
      </c>
      <c r="M64" s="33">
        <v>18</v>
      </c>
      <c r="N64" s="33">
        <v>18.100000000000001</v>
      </c>
      <c r="O64" s="33">
        <v>17.5</v>
      </c>
      <c r="P64" s="31">
        <f t="shared" si="6"/>
        <v>17.5</v>
      </c>
      <c r="Q64" s="31">
        <f t="shared" si="7"/>
        <v>18.100000000000001</v>
      </c>
      <c r="R64" s="39">
        <f t="shared" si="3"/>
        <v>18.050000000000004</v>
      </c>
      <c r="S64" s="25" t="str">
        <f t="shared" si="4"/>
        <v>63.</v>
      </c>
      <c r="T64" s="25" t="str">
        <f t="shared" si="5"/>
        <v>Modra Frankinja</v>
      </c>
    </row>
    <row r="65" spans="1:20" ht="33.6" x14ac:dyDescent="0.65">
      <c r="A65" s="37" t="s">
        <v>104</v>
      </c>
      <c r="B65" s="21" t="s">
        <v>54</v>
      </c>
      <c r="C65" s="22" t="s">
        <v>134</v>
      </c>
      <c r="D65" s="22" t="s">
        <v>111</v>
      </c>
      <c r="E65" s="22">
        <v>2016</v>
      </c>
      <c r="F65" s="23">
        <v>5.5</v>
      </c>
      <c r="G65" s="23" t="s">
        <v>21</v>
      </c>
      <c r="H65" s="23"/>
      <c r="I65" s="24" t="str">
        <f t="shared" si="2"/>
        <v>Srebrna diploma</v>
      </c>
      <c r="J65" s="33">
        <v>17.899999999999999</v>
      </c>
      <c r="K65" s="33">
        <v>18.100000000000001</v>
      </c>
      <c r="L65" s="33">
        <v>18</v>
      </c>
      <c r="M65" s="33">
        <v>17.8</v>
      </c>
      <c r="N65" s="33">
        <v>17.5</v>
      </c>
      <c r="O65" s="33">
        <v>17.7</v>
      </c>
      <c r="P65" s="31">
        <f t="shared" si="6"/>
        <v>17.5</v>
      </c>
      <c r="Q65" s="31">
        <f t="shared" si="7"/>
        <v>18.100000000000001</v>
      </c>
      <c r="R65" s="39">
        <f t="shared" si="3"/>
        <v>17.850000000000001</v>
      </c>
      <c r="S65" s="25" t="str">
        <f t="shared" si="4"/>
        <v>64.</v>
      </c>
      <c r="T65" s="25" t="str">
        <f t="shared" si="5"/>
        <v>Modra Frankinja</v>
      </c>
    </row>
    <row r="66" spans="1:20" ht="33.6" x14ac:dyDescent="0.65">
      <c r="A66" s="37" t="s">
        <v>105</v>
      </c>
      <c r="B66" s="21" t="s">
        <v>61</v>
      </c>
      <c r="C66" s="22" t="s">
        <v>27</v>
      </c>
      <c r="D66" s="22" t="s">
        <v>140</v>
      </c>
      <c r="E66" s="22">
        <v>2016</v>
      </c>
      <c r="F66" s="23">
        <v>6.5</v>
      </c>
      <c r="G66" s="23" t="s">
        <v>21</v>
      </c>
      <c r="H66" s="23"/>
      <c r="I66" s="24" t="s">
        <v>176</v>
      </c>
      <c r="J66" s="33"/>
      <c r="K66" s="33"/>
      <c r="L66" s="33"/>
      <c r="M66" s="33"/>
      <c r="N66" s="33"/>
      <c r="O66" s="33"/>
      <c r="P66" s="31">
        <f t="shared" ref="P66:P79" si="8">MIN(J66:O66)</f>
        <v>0</v>
      </c>
      <c r="Q66" s="31">
        <f t="shared" ref="Q66:Q79" si="9">MAX(J66:O66)</f>
        <v>0</v>
      </c>
      <c r="R66" s="39">
        <f t="shared" si="3"/>
        <v>0</v>
      </c>
      <c r="S66" s="25" t="str">
        <f t="shared" si="4"/>
        <v>65.</v>
      </c>
      <c r="T66" s="25" t="str">
        <f t="shared" si="5"/>
        <v>Modra frankinja</v>
      </c>
    </row>
    <row r="67" spans="1:20" ht="33.6" x14ac:dyDescent="0.65">
      <c r="A67" s="37" t="s">
        <v>106</v>
      </c>
      <c r="B67" s="21" t="s">
        <v>82</v>
      </c>
      <c r="C67" s="22" t="s">
        <v>35</v>
      </c>
      <c r="D67" s="22" t="s">
        <v>111</v>
      </c>
      <c r="E67" s="22">
        <v>2016</v>
      </c>
      <c r="F67" s="23">
        <v>6.5</v>
      </c>
      <c r="G67" s="23" t="s">
        <v>21</v>
      </c>
      <c r="H67" s="23"/>
      <c r="I67" s="24" t="str">
        <f t="shared" ref="I67:I78" si="10">IF(ISBLANK(O67),"",IF(R67&gt;19.09,"Velika zlata diploma",IF(R67&gt;18.09,"Zlata diploma",IF(R67&gt;17.1,"Srebrna diploma",IF(R67&gt;16.1,"Bronastan diploma",IF(R67&gt;14.1,"Priznanje",IF(R67&lt;14.1,"Ni ocene ali Izloceno")))))))</f>
        <v>Srebrna diploma</v>
      </c>
      <c r="J67" s="33">
        <v>17.600000000000001</v>
      </c>
      <c r="K67" s="33">
        <v>17.899999999999999</v>
      </c>
      <c r="L67" s="33">
        <v>17.8</v>
      </c>
      <c r="M67" s="33">
        <v>17.600000000000001</v>
      </c>
      <c r="N67" s="33">
        <v>18.2</v>
      </c>
      <c r="O67" s="33">
        <v>17.5</v>
      </c>
      <c r="P67" s="31">
        <f t="shared" si="8"/>
        <v>17.5</v>
      </c>
      <c r="Q67" s="31">
        <f t="shared" si="9"/>
        <v>18.2</v>
      </c>
      <c r="R67" s="39">
        <f t="shared" ref="R67:R79" si="11">(SUM(J67:O67)-(P67+Q67))/4</f>
        <v>17.725000000000001</v>
      </c>
      <c r="S67" s="25" t="str">
        <f t="shared" ref="S67:S79" si="12">A67</f>
        <v>66.</v>
      </c>
      <c r="T67" s="25" t="str">
        <f t="shared" ref="T67:T79" si="13">D67</f>
        <v>Modra Frankinja</v>
      </c>
    </row>
    <row r="68" spans="1:20" ht="33.6" x14ac:dyDescent="0.65">
      <c r="A68" s="37" t="s">
        <v>107</v>
      </c>
      <c r="B68" s="21" t="s">
        <v>120</v>
      </c>
      <c r="C68" s="22" t="s">
        <v>159</v>
      </c>
      <c r="D68" s="22" t="s">
        <v>111</v>
      </c>
      <c r="E68" s="22">
        <v>2016</v>
      </c>
      <c r="F68" s="23">
        <v>6.5</v>
      </c>
      <c r="G68" s="23" t="s">
        <v>21</v>
      </c>
      <c r="H68" s="23"/>
      <c r="I68" s="24" t="str">
        <f t="shared" si="10"/>
        <v>Srebrna diploma</v>
      </c>
      <c r="J68" s="33">
        <v>17.100000000000001</v>
      </c>
      <c r="K68" s="33">
        <v>17.600000000000001</v>
      </c>
      <c r="L68" s="33">
        <v>17.8</v>
      </c>
      <c r="M68" s="33">
        <v>17.100000000000001</v>
      </c>
      <c r="N68" s="33">
        <v>17.7</v>
      </c>
      <c r="O68" s="33">
        <v>17.7</v>
      </c>
      <c r="P68" s="31">
        <f t="shared" si="8"/>
        <v>17.100000000000001</v>
      </c>
      <c r="Q68" s="31">
        <f t="shared" si="9"/>
        <v>17.8</v>
      </c>
      <c r="R68" s="39">
        <f t="shared" si="11"/>
        <v>17.524999999999999</v>
      </c>
      <c r="S68" s="25" t="str">
        <f t="shared" si="12"/>
        <v>67.</v>
      </c>
      <c r="T68" s="25" t="str">
        <f t="shared" si="13"/>
        <v>Modra Frankinja</v>
      </c>
    </row>
    <row r="69" spans="1:20" ht="33.6" x14ac:dyDescent="0.65">
      <c r="A69" s="37" t="s">
        <v>108</v>
      </c>
      <c r="B69" s="21" t="s">
        <v>68</v>
      </c>
      <c r="C69" s="22" t="s">
        <v>114</v>
      </c>
      <c r="D69" s="22" t="s">
        <v>111</v>
      </c>
      <c r="E69" s="22">
        <v>2016</v>
      </c>
      <c r="F69" s="23">
        <v>7</v>
      </c>
      <c r="G69" s="23" t="s">
        <v>21</v>
      </c>
      <c r="H69" s="23"/>
      <c r="I69" s="24" t="s">
        <v>176</v>
      </c>
      <c r="J69" s="33"/>
      <c r="K69" s="33"/>
      <c r="L69" s="33"/>
      <c r="M69" s="33"/>
      <c r="N69" s="33"/>
      <c r="O69" s="33"/>
      <c r="P69" s="31">
        <f t="shared" si="8"/>
        <v>0</v>
      </c>
      <c r="Q69" s="31">
        <f t="shared" si="9"/>
        <v>0</v>
      </c>
      <c r="R69" s="39">
        <f t="shared" si="11"/>
        <v>0</v>
      </c>
      <c r="S69" s="25" t="str">
        <f t="shared" si="12"/>
        <v>68.</v>
      </c>
      <c r="T69" s="25" t="str">
        <f t="shared" si="13"/>
        <v>Modra Frankinja</v>
      </c>
    </row>
    <row r="70" spans="1:20" ht="33.6" x14ac:dyDescent="0.65">
      <c r="A70" s="37" t="s">
        <v>109</v>
      </c>
      <c r="B70" s="21" t="s">
        <v>101</v>
      </c>
      <c r="C70" s="22" t="s">
        <v>31</v>
      </c>
      <c r="D70" s="22" t="s">
        <v>111</v>
      </c>
      <c r="E70" s="22">
        <v>2016</v>
      </c>
      <c r="F70" s="23">
        <v>7.2</v>
      </c>
      <c r="G70" s="23" t="s">
        <v>21</v>
      </c>
      <c r="H70" s="23"/>
      <c r="I70" s="24" t="s">
        <v>177</v>
      </c>
      <c r="J70" s="33"/>
      <c r="K70" s="33"/>
      <c r="L70" s="33"/>
      <c r="M70" s="33"/>
      <c r="N70" s="33"/>
      <c r="O70" s="33"/>
      <c r="P70" s="31">
        <f t="shared" si="8"/>
        <v>0</v>
      </c>
      <c r="Q70" s="31">
        <f t="shared" si="9"/>
        <v>0</v>
      </c>
      <c r="R70" s="39">
        <f t="shared" si="11"/>
        <v>0</v>
      </c>
      <c r="S70" s="25" t="str">
        <f t="shared" si="12"/>
        <v>69.</v>
      </c>
      <c r="T70" s="25" t="str">
        <f t="shared" si="13"/>
        <v>Modra Frankinja</v>
      </c>
    </row>
    <row r="71" spans="1:20" ht="33.6" x14ac:dyDescent="0.65">
      <c r="A71" s="37" t="s">
        <v>110</v>
      </c>
      <c r="B71" s="21" t="s">
        <v>106</v>
      </c>
      <c r="C71" s="22" t="s">
        <v>155</v>
      </c>
      <c r="D71" s="22" t="s">
        <v>111</v>
      </c>
      <c r="E71" s="22">
        <v>2016</v>
      </c>
      <c r="F71" s="23">
        <v>8</v>
      </c>
      <c r="G71" s="23" t="s">
        <v>22</v>
      </c>
      <c r="H71" s="23"/>
      <c r="I71" s="24" t="str">
        <f t="shared" si="10"/>
        <v>Srebrna diploma</v>
      </c>
      <c r="J71" s="33">
        <v>17.3</v>
      </c>
      <c r="K71" s="33">
        <v>17.5</v>
      </c>
      <c r="L71" s="33">
        <v>17.7</v>
      </c>
      <c r="M71" s="33">
        <v>17.5</v>
      </c>
      <c r="N71" s="33">
        <v>17.7</v>
      </c>
      <c r="O71" s="33">
        <v>17.600000000000001</v>
      </c>
      <c r="P71" s="31">
        <f t="shared" si="8"/>
        <v>17.3</v>
      </c>
      <c r="Q71" s="31">
        <f t="shared" si="9"/>
        <v>17.7</v>
      </c>
      <c r="R71" s="39">
        <f t="shared" si="11"/>
        <v>17.575000000000003</v>
      </c>
      <c r="S71" s="25" t="str">
        <f t="shared" si="12"/>
        <v>70.</v>
      </c>
      <c r="T71" s="25" t="str">
        <f t="shared" si="13"/>
        <v>Modra Frankinja</v>
      </c>
    </row>
    <row r="72" spans="1:20" ht="33.6" x14ac:dyDescent="0.65">
      <c r="A72" s="37" t="s">
        <v>117</v>
      </c>
      <c r="B72" s="21" t="s">
        <v>123</v>
      </c>
      <c r="C72" s="22" t="s">
        <v>160</v>
      </c>
      <c r="D72" s="22" t="s">
        <v>111</v>
      </c>
      <c r="E72" s="22">
        <v>2016</v>
      </c>
      <c r="F72" s="23">
        <v>8</v>
      </c>
      <c r="G72" s="23" t="s">
        <v>21</v>
      </c>
      <c r="H72" s="23"/>
      <c r="I72" s="24" t="str">
        <f t="shared" si="10"/>
        <v>Srebrna diploma</v>
      </c>
      <c r="J72" s="33">
        <v>17.7</v>
      </c>
      <c r="K72" s="33">
        <v>17.899999999999999</v>
      </c>
      <c r="L72" s="33">
        <v>17.899999999999999</v>
      </c>
      <c r="M72" s="33">
        <v>17.8</v>
      </c>
      <c r="N72" s="33">
        <v>17.899999999999999</v>
      </c>
      <c r="O72" s="33">
        <v>17.399999999999999</v>
      </c>
      <c r="P72" s="31">
        <f t="shared" si="8"/>
        <v>17.399999999999999</v>
      </c>
      <c r="Q72" s="31">
        <f t="shared" si="9"/>
        <v>17.899999999999999</v>
      </c>
      <c r="R72" s="39">
        <f t="shared" si="11"/>
        <v>17.824999999999999</v>
      </c>
      <c r="S72" s="25" t="str">
        <f t="shared" si="12"/>
        <v>71.</v>
      </c>
      <c r="T72" s="25" t="str">
        <f t="shared" si="13"/>
        <v>Modra Frankinja</v>
      </c>
    </row>
    <row r="73" spans="1:20" ht="33.6" x14ac:dyDescent="0.65">
      <c r="A73" s="37" t="s">
        <v>118</v>
      </c>
      <c r="B73" s="21" t="s">
        <v>56</v>
      </c>
      <c r="C73" s="22" t="s">
        <v>132</v>
      </c>
      <c r="D73" s="22" t="s">
        <v>136</v>
      </c>
      <c r="E73" s="22">
        <v>2015</v>
      </c>
      <c r="F73" s="23">
        <v>5.5</v>
      </c>
      <c r="G73" s="23" t="s">
        <v>21</v>
      </c>
      <c r="H73" s="23"/>
      <c r="I73" s="24" t="str">
        <f t="shared" si="10"/>
        <v>Zlata diploma</v>
      </c>
      <c r="J73" s="33">
        <v>18.2</v>
      </c>
      <c r="K73" s="33">
        <v>18.100000000000001</v>
      </c>
      <c r="L73" s="33">
        <v>18.2</v>
      </c>
      <c r="M73" s="33">
        <v>18.2</v>
      </c>
      <c r="N73" s="33">
        <v>18.100000000000001</v>
      </c>
      <c r="O73" s="33">
        <v>11</v>
      </c>
      <c r="P73" s="31">
        <f t="shared" si="8"/>
        <v>11</v>
      </c>
      <c r="Q73" s="31">
        <f t="shared" si="9"/>
        <v>18.2</v>
      </c>
      <c r="R73" s="39">
        <f t="shared" si="11"/>
        <v>18.150000000000002</v>
      </c>
      <c r="S73" s="25" t="str">
        <f t="shared" si="12"/>
        <v>72.</v>
      </c>
      <c r="T73" s="25" t="str">
        <f t="shared" si="13"/>
        <v>Zweigeld</v>
      </c>
    </row>
    <row r="74" spans="1:20" ht="33.6" x14ac:dyDescent="0.65">
      <c r="A74" s="37" t="s">
        <v>119</v>
      </c>
      <c r="B74" s="21" t="s">
        <v>83</v>
      </c>
      <c r="C74" s="22" t="s">
        <v>35</v>
      </c>
      <c r="D74" s="22" t="s">
        <v>20</v>
      </c>
      <c r="E74" s="22">
        <v>2016</v>
      </c>
      <c r="F74" s="23">
        <v>7</v>
      </c>
      <c r="G74" s="23" t="s">
        <v>21</v>
      </c>
      <c r="H74" s="23"/>
      <c r="I74" s="24" t="str">
        <f t="shared" si="10"/>
        <v>Srebrna diploma</v>
      </c>
      <c r="J74" s="33">
        <v>17.5</v>
      </c>
      <c r="K74" s="33">
        <v>17.399999999999999</v>
      </c>
      <c r="L74" s="33">
        <v>18.2</v>
      </c>
      <c r="M74" s="33">
        <v>17.600000000000001</v>
      </c>
      <c r="N74" s="33">
        <v>17.899999999999999</v>
      </c>
      <c r="O74" s="33">
        <v>17.899999999999999</v>
      </c>
      <c r="P74" s="31">
        <f t="shared" si="8"/>
        <v>17.399999999999999</v>
      </c>
      <c r="Q74" s="31">
        <f t="shared" si="9"/>
        <v>18.2</v>
      </c>
      <c r="R74" s="39">
        <f t="shared" si="11"/>
        <v>17.725000000000001</v>
      </c>
      <c r="S74" s="25" t="str">
        <f t="shared" si="12"/>
        <v>73.</v>
      </c>
      <c r="T74" s="25" t="str">
        <f t="shared" si="13"/>
        <v>Modri pinot</v>
      </c>
    </row>
    <row r="75" spans="1:20" ht="33.6" x14ac:dyDescent="0.65">
      <c r="A75" s="37" t="s">
        <v>120</v>
      </c>
      <c r="B75" s="21" t="s">
        <v>81</v>
      </c>
      <c r="C75" s="22" t="s">
        <v>32</v>
      </c>
      <c r="D75" s="22" t="s">
        <v>20</v>
      </c>
      <c r="E75" s="22">
        <v>2016</v>
      </c>
      <c r="F75" s="23">
        <v>8</v>
      </c>
      <c r="G75" s="23" t="s">
        <v>21</v>
      </c>
      <c r="H75" s="23"/>
      <c r="I75" s="24" t="s">
        <v>178</v>
      </c>
      <c r="J75" s="33"/>
      <c r="K75" s="33"/>
      <c r="L75" s="33"/>
      <c r="M75" s="33"/>
      <c r="N75" s="33"/>
      <c r="O75" s="33"/>
      <c r="P75" s="31">
        <f t="shared" si="8"/>
        <v>0</v>
      </c>
      <c r="Q75" s="31">
        <f t="shared" si="9"/>
        <v>0</v>
      </c>
      <c r="R75" s="39">
        <f t="shared" si="11"/>
        <v>0</v>
      </c>
      <c r="S75" s="25" t="str">
        <f t="shared" si="12"/>
        <v>74.</v>
      </c>
      <c r="T75" s="25" t="str">
        <f t="shared" si="13"/>
        <v>Modri pinot</v>
      </c>
    </row>
    <row r="76" spans="1:20" ht="33.6" x14ac:dyDescent="0.65">
      <c r="A76" s="37" t="s">
        <v>121</v>
      </c>
      <c r="B76" s="21" t="s">
        <v>95</v>
      </c>
      <c r="C76" s="22" t="s">
        <v>30</v>
      </c>
      <c r="D76" s="22" t="s">
        <v>151</v>
      </c>
      <c r="E76" s="22">
        <v>2016</v>
      </c>
      <c r="F76" s="23">
        <v>8.1999999999999993</v>
      </c>
      <c r="G76" s="23" t="s">
        <v>22</v>
      </c>
      <c r="H76" s="23"/>
      <c r="I76" s="24" t="str">
        <f t="shared" si="10"/>
        <v>Zlata diploma</v>
      </c>
      <c r="J76" s="33">
        <v>18.5</v>
      </c>
      <c r="K76" s="33">
        <v>18.399999999999999</v>
      </c>
      <c r="L76" s="33">
        <v>18.5</v>
      </c>
      <c r="M76" s="33">
        <v>18.8</v>
      </c>
      <c r="N76" s="33">
        <v>18.8</v>
      </c>
      <c r="O76" s="33">
        <v>18.8</v>
      </c>
      <c r="P76" s="31">
        <f t="shared" si="8"/>
        <v>18.399999999999999</v>
      </c>
      <c r="Q76" s="31">
        <f t="shared" si="9"/>
        <v>18.8</v>
      </c>
      <c r="R76" s="39">
        <f t="shared" si="11"/>
        <v>18.649999999999999</v>
      </c>
      <c r="S76" s="25" t="str">
        <f t="shared" si="12"/>
        <v>75.</v>
      </c>
      <c r="T76" s="25" t="str">
        <f t="shared" si="13"/>
        <v>Laški Rizling PT</v>
      </c>
    </row>
    <row r="77" spans="1:20" ht="33.6" x14ac:dyDescent="0.65">
      <c r="A77" s="37" t="s">
        <v>122</v>
      </c>
      <c r="B77" s="21" t="s">
        <v>47</v>
      </c>
      <c r="C77" s="22" t="s">
        <v>29</v>
      </c>
      <c r="D77" s="22" t="s">
        <v>152</v>
      </c>
      <c r="E77" s="22">
        <v>2016</v>
      </c>
      <c r="F77" s="23">
        <v>18</v>
      </c>
      <c r="G77" s="23" t="s">
        <v>22</v>
      </c>
      <c r="H77" s="23"/>
      <c r="I77" s="24" t="str">
        <f t="shared" si="10"/>
        <v>Velika zlata diploma</v>
      </c>
      <c r="J77" s="33">
        <v>19.2</v>
      </c>
      <c r="K77" s="33">
        <v>19.100000000000001</v>
      </c>
      <c r="L77" s="33">
        <v>19.2</v>
      </c>
      <c r="M77" s="33">
        <v>19.3</v>
      </c>
      <c r="N77" s="33">
        <v>19.100000000000001</v>
      </c>
      <c r="O77" s="33">
        <v>19.100000000000001</v>
      </c>
      <c r="P77" s="31">
        <f t="shared" si="8"/>
        <v>19.100000000000001</v>
      </c>
      <c r="Q77" s="31">
        <f t="shared" si="9"/>
        <v>19.3</v>
      </c>
      <c r="R77" s="39">
        <f t="shared" si="11"/>
        <v>19.149999999999999</v>
      </c>
      <c r="S77" s="25" t="str">
        <f t="shared" si="12"/>
        <v>76.</v>
      </c>
      <c r="T77" s="25" t="str">
        <f t="shared" si="13"/>
        <v>Beli Pinot JIZ</v>
      </c>
    </row>
    <row r="78" spans="1:20" ht="33.6" x14ac:dyDescent="0.65">
      <c r="A78" s="37" t="s">
        <v>123</v>
      </c>
      <c r="B78" s="21" t="s">
        <v>96</v>
      </c>
      <c r="C78" s="22" t="s">
        <v>30</v>
      </c>
      <c r="D78" s="22" t="s">
        <v>152</v>
      </c>
      <c r="E78" s="22">
        <v>2016</v>
      </c>
      <c r="F78" s="23">
        <v>15</v>
      </c>
      <c r="G78" s="23" t="s">
        <v>22</v>
      </c>
      <c r="H78" s="23"/>
      <c r="I78" s="24" t="str">
        <f t="shared" si="10"/>
        <v>Zlata diploma</v>
      </c>
      <c r="J78" s="33">
        <v>19</v>
      </c>
      <c r="K78" s="33">
        <v>18.899999999999999</v>
      </c>
      <c r="L78" s="33">
        <v>19.3</v>
      </c>
      <c r="M78" s="33">
        <v>19.2</v>
      </c>
      <c r="N78" s="33">
        <v>19</v>
      </c>
      <c r="O78" s="33">
        <v>19</v>
      </c>
      <c r="P78" s="31">
        <f t="shared" si="8"/>
        <v>18.899999999999999</v>
      </c>
      <c r="Q78" s="31">
        <f t="shared" si="9"/>
        <v>19.3</v>
      </c>
      <c r="R78" s="39">
        <f t="shared" si="11"/>
        <v>19.05</v>
      </c>
      <c r="S78" s="25" t="str">
        <f t="shared" si="12"/>
        <v>77.</v>
      </c>
      <c r="T78" s="25" t="str">
        <f t="shared" si="13"/>
        <v>Beli Pinot JIZ</v>
      </c>
    </row>
    <row r="79" spans="1:20" ht="33.6" x14ac:dyDescent="0.65">
      <c r="A79" s="37" t="s">
        <v>124</v>
      </c>
      <c r="B79" s="21" t="s">
        <v>46</v>
      </c>
      <c r="C79" s="22" t="s">
        <v>29</v>
      </c>
      <c r="D79" s="22" t="s">
        <v>126</v>
      </c>
      <c r="E79" s="22">
        <v>2016</v>
      </c>
      <c r="F79" s="23">
        <v>16.5</v>
      </c>
      <c r="G79" s="23" t="s">
        <v>22</v>
      </c>
      <c r="H79" s="23"/>
      <c r="I79" s="24" t="str">
        <f>IF(ISBLANK(O79),"",IF(R79&gt;19.09,"Velika zlata diploma",IF(R79&gt;18.09,"Zlata diploma",IF(R79&gt;17.1,"Srebrna diploma",IF(R79&gt;16.1,"Bronastan diploma",IF(R79&gt;14.1,"Priznanje",IF(R79&lt;14.1,"Ni ocene ali Izloceno")))))))</f>
        <v>Velika zlata diploma</v>
      </c>
      <c r="J79" s="33">
        <v>18.899999999999999</v>
      </c>
      <c r="K79" s="33">
        <v>19.399999999999999</v>
      </c>
      <c r="L79" s="33">
        <v>19.399999999999999</v>
      </c>
      <c r="M79" s="33">
        <v>18.8</v>
      </c>
      <c r="N79" s="33">
        <v>19.2</v>
      </c>
      <c r="O79" s="33">
        <v>19.100000000000001</v>
      </c>
      <c r="P79" s="31">
        <f t="shared" si="8"/>
        <v>18.8</v>
      </c>
      <c r="Q79" s="31">
        <f t="shared" si="9"/>
        <v>19.399999999999999</v>
      </c>
      <c r="R79" s="39">
        <f t="shared" si="11"/>
        <v>19.150000000000002</v>
      </c>
      <c r="S79" s="25" t="str">
        <f t="shared" si="12"/>
        <v>78.</v>
      </c>
      <c r="T79" s="25" t="str">
        <f t="shared" si="13"/>
        <v>Rumeni muškat JI</v>
      </c>
    </row>
    <row r="80" spans="1:20" x14ac:dyDescent="0.6">
      <c r="B80" s="27"/>
    </row>
  </sheetData>
  <autoFilter ref="B1:T1"/>
  <sortState ref="B2:U79">
    <sortCondition ref="D2:D79" customList="Zvrst-belo,Šipon,Laški rizling,Zeleni silvanec,Beli Pinot,Chardonay,Sivi pinot,Kerner,Renski rizling,Sauvignon,Traminec,Rumeni muškat,Muškat Otonel,Rose,Zvrst-rdeče,Žametna črnina,Modra frankinja,Zweigeld,Modri pinot,Žametna črnina PT,Zvrst – belo PT,Lašk"/>
    <sortCondition ref="F2:F79"/>
  </sortState>
  <phoneticPr fontId="3" type="noConversion"/>
  <printOptions gridLines="1"/>
  <pageMargins left="0.78740157480314998" right="0.196850393700787" top="0.59055118110236204" bottom="0.78740157480314998" header="0.39370078740157499" footer="0.31496062992126"/>
  <pageSetup paperSize="9" orientation="portrait" r:id="rId1"/>
  <headerFooter>
    <oddHeader>&amp;C&amp;"Arial,Krepko"&amp;A</oddHeader>
    <oddFooter>&amp;L&amp;7Pot: &amp;Z
Datoteka.: &amp;F&amp;C&amp;7Stran &amp;P od &amp;N &amp;R&amp;7  Natisnjeno: &amp;D ob &amp;T</oddFooter>
  </headerFooter>
  <colBreaks count="1" manualBreakCount="1">
    <brk id="8" max="1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zoomScale="70" zoomScaleNormal="70" workbookViewId="0">
      <selection activeCell="D9" sqref="D9"/>
    </sheetView>
  </sheetViews>
  <sheetFormatPr defaultColWidth="9.109375" defaultRowHeight="15.6" x14ac:dyDescent="0.3"/>
  <cols>
    <col min="1" max="1" width="8.109375" style="44" bestFit="1" customWidth="1"/>
    <col min="2" max="2" width="11.6640625" style="44" bestFit="1" customWidth="1"/>
    <col min="3" max="3" width="37.88671875" style="44" customWidth="1"/>
    <col min="4" max="4" width="36" style="44" bestFit="1" customWidth="1"/>
    <col min="5" max="5" width="14" style="44" bestFit="1" customWidth="1"/>
    <col min="6" max="6" width="16.88671875" style="44" bestFit="1" customWidth="1"/>
    <col min="7" max="7" width="21.6640625" style="44" bestFit="1" customWidth="1"/>
    <col min="8" max="8" width="21.109375" style="44" bestFit="1" customWidth="1"/>
    <col min="9" max="14" width="7.33203125" style="44" bestFit="1" customWidth="1"/>
    <col min="15" max="15" width="8.6640625" style="44" bestFit="1" customWidth="1"/>
    <col min="16" max="16" width="8.5546875" style="44" bestFit="1" customWidth="1"/>
    <col min="17" max="17" width="13.44140625" style="44" bestFit="1" customWidth="1"/>
    <col min="18" max="16384" width="9.109375" style="44"/>
  </cols>
  <sheetData>
    <row r="1" spans="1:19" ht="31.2" x14ac:dyDescent="0.3">
      <c r="A1" s="40" t="s">
        <v>180</v>
      </c>
      <c r="B1" s="1" t="s">
        <v>0</v>
      </c>
      <c r="C1" s="1" t="s">
        <v>2</v>
      </c>
      <c r="D1" s="1" t="s">
        <v>3</v>
      </c>
      <c r="E1" s="1" t="s">
        <v>133</v>
      </c>
      <c r="F1" s="1" t="s">
        <v>4</v>
      </c>
      <c r="G1" s="1" t="s">
        <v>3</v>
      </c>
      <c r="H1" s="41" t="s">
        <v>173</v>
      </c>
      <c r="I1" s="42" t="s">
        <v>162</v>
      </c>
      <c r="J1" s="42" t="s">
        <v>163</v>
      </c>
      <c r="K1" s="42" t="s">
        <v>164</v>
      </c>
      <c r="L1" s="42" t="s">
        <v>165</v>
      </c>
      <c r="M1" s="42" t="s">
        <v>166</v>
      </c>
      <c r="N1" s="42" t="s">
        <v>167</v>
      </c>
      <c r="O1" s="3" t="s">
        <v>12</v>
      </c>
      <c r="P1" s="3" t="s">
        <v>13</v>
      </c>
      <c r="Q1" s="43" t="s">
        <v>168</v>
      </c>
    </row>
    <row r="2" spans="1:19" ht="15.75" x14ac:dyDescent="0.25">
      <c r="A2" s="45" t="s">
        <v>41</v>
      </c>
      <c r="B2" s="46" t="s">
        <v>60</v>
      </c>
      <c r="C2" s="47" t="s">
        <v>139</v>
      </c>
      <c r="D2" s="47" t="s">
        <v>23</v>
      </c>
      <c r="E2" s="47">
        <v>2016</v>
      </c>
      <c r="F2" s="48">
        <v>6.5</v>
      </c>
      <c r="G2" s="48" t="s">
        <v>22</v>
      </c>
      <c r="H2" s="49" t="str">
        <f>IF(ISBLANK(N2),"",IF(Q2&gt;19.09,"Velika zlata diploma",IF(Q2&gt;18.09,"Zlata diploma",IF(Q2&gt;17.1,"Srebrna diploma",IF(Q2&gt;16.1,"Bronastan diploma",IF(Q2&gt;14.1,"Priznanje",IF(Q2&lt;14.1,"Ni ocene ali Izloceno")))))))</f>
        <v>Srebrna diploma</v>
      </c>
      <c r="I2" s="50">
        <v>17.3</v>
      </c>
      <c r="J2" s="50">
        <v>17</v>
      </c>
      <c r="K2" s="50">
        <v>17.3</v>
      </c>
      <c r="L2" s="50">
        <v>17</v>
      </c>
      <c r="M2" s="50">
        <v>17.100000000000001</v>
      </c>
      <c r="N2" s="50">
        <v>17.7</v>
      </c>
      <c r="O2" s="51">
        <f t="shared" ref="O2:O61" si="0">MIN(I2:N2)</f>
        <v>17</v>
      </c>
      <c r="P2" s="51">
        <f t="shared" ref="P2:P61" si="1">MAX(I2:N2)</f>
        <v>17.7</v>
      </c>
      <c r="Q2" s="52">
        <f>(SUM(I2:N2)-(O2+P2))/4</f>
        <v>17.174999999999997</v>
      </c>
    </row>
    <row r="3" spans="1:19" x14ac:dyDescent="0.3">
      <c r="A3" s="45" t="s">
        <v>42</v>
      </c>
      <c r="B3" s="46" t="s">
        <v>105</v>
      </c>
      <c r="C3" s="47" t="s">
        <v>155</v>
      </c>
      <c r="D3" s="47" t="s">
        <v>23</v>
      </c>
      <c r="E3" s="47">
        <v>2016</v>
      </c>
      <c r="F3" s="48">
        <v>6.5</v>
      </c>
      <c r="G3" s="48" t="s">
        <v>22</v>
      </c>
      <c r="H3" s="49" t="str">
        <f t="shared" ref="H3:H61" si="2">IF(ISBLANK(N3),"",IF(Q3&gt;19.09,"Velika zlata diploma",IF(Q3&gt;18.09,"Zlata diploma",IF(Q3&gt;17.1,"Srebrna diploma",IF(Q3&gt;16.1,"Bronastan diploma",IF(Q3&gt;14.1,"Priznanje",IF(Q3&lt;14.1,"Ni ocene ali Izloceno")))))))</f>
        <v>Srebrna diploma</v>
      </c>
      <c r="I3" s="50">
        <v>17.8</v>
      </c>
      <c r="J3" s="50">
        <v>17.5</v>
      </c>
      <c r="K3" s="50">
        <v>17.5</v>
      </c>
      <c r="L3" s="50">
        <v>17.8</v>
      </c>
      <c r="M3" s="50">
        <v>17.7</v>
      </c>
      <c r="N3" s="50">
        <v>17.8</v>
      </c>
      <c r="O3" s="51">
        <f t="shared" si="0"/>
        <v>17.5</v>
      </c>
      <c r="P3" s="51">
        <f t="shared" si="1"/>
        <v>17.8</v>
      </c>
      <c r="Q3" s="52">
        <f t="shared" ref="Q3:Q61" si="3">(SUM(I3:N3)-(O3+P3))/4</f>
        <v>17.7</v>
      </c>
    </row>
    <row r="4" spans="1:19" x14ac:dyDescent="0.3">
      <c r="A4" s="45" t="s">
        <v>43</v>
      </c>
      <c r="B4" s="46" t="s">
        <v>110</v>
      </c>
      <c r="C4" s="47" t="s">
        <v>40</v>
      </c>
      <c r="D4" s="47" t="s">
        <v>23</v>
      </c>
      <c r="E4" s="47">
        <v>2016</v>
      </c>
      <c r="F4" s="48">
        <v>6.5</v>
      </c>
      <c r="G4" s="48" t="s">
        <v>22</v>
      </c>
      <c r="H4" s="49" t="str">
        <f t="shared" si="2"/>
        <v>Srebrna diploma</v>
      </c>
      <c r="I4" s="50">
        <v>12</v>
      </c>
      <c r="J4" s="50">
        <v>17</v>
      </c>
      <c r="K4" s="50">
        <v>17.600000000000001</v>
      </c>
      <c r="L4" s="50">
        <v>17.399999999999999</v>
      </c>
      <c r="M4" s="50">
        <v>17.600000000000001</v>
      </c>
      <c r="N4" s="50">
        <v>17.8</v>
      </c>
      <c r="O4" s="51">
        <f t="shared" si="0"/>
        <v>12</v>
      </c>
      <c r="P4" s="51">
        <f t="shared" si="1"/>
        <v>17.8</v>
      </c>
      <c r="Q4" s="52">
        <f t="shared" si="3"/>
        <v>17.399999999999999</v>
      </c>
    </row>
    <row r="5" spans="1:19" x14ac:dyDescent="0.3">
      <c r="A5" s="45" t="s">
        <v>44</v>
      </c>
      <c r="B5" s="46" t="s">
        <v>42</v>
      </c>
      <c r="C5" s="47" t="s">
        <v>26</v>
      </c>
      <c r="D5" s="47" t="s">
        <v>23</v>
      </c>
      <c r="E5" s="47">
        <v>2016</v>
      </c>
      <c r="F5" s="48">
        <v>6.6</v>
      </c>
      <c r="G5" s="48" t="s">
        <v>22</v>
      </c>
      <c r="H5" s="49" t="str">
        <f t="shared" si="2"/>
        <v>Srebrna diploma</v>
      </c>
      <c r="I5" s="50">
        <v>17.600000000000001</v>
      </c>
      <c r="J5" s="50">
        <v>17.7</v>
      </c>
      <c r="K5" s="50">
        <v>17.899999999999999</v>
      </c>
      <c r="L5" s="50">
        <v>17.600000000000001</v>
      </c>
      <c r="M5" s="50">
        <v>17</v>
      </c>
      <c r="N5" s="50">
        <v>17.5</v>
      </c>
      <c r="O5" s="51">
        <f t="shared" si="0"/>
        <v>17</v>
      </c>
      <c r="P5" s="51">
        <f t="shared" si="1"/>
        <v>17.899999999999999</v>
      </c>
      <c r="Q5" s="52">
        <f t="shared" si="3"/>
        <v>17.600000000000001</v>
      </c>
    </row>
    <row r="6" spans="1:19" ht="15.75" x14ac:dyDescent="0.25">
      <c r="A6" s="45" t="s">
        <v>45</v>
      </c>
      <c r="B6" s="46" t="s">
        <v>63</v>
      </c>
      <c r="C6" s="47" t="s">
        <v>27</v>
      </c>
      <c r="D6" s="47" t="s">
        <v>23</v>
      </c>
      <c r="E6" s="47">
        <v>2016</v>
      </c>
      <c r="F6" s="48">
        <v>7</v>
      </c>
      <c r="G6" s="48" t="s">
        <v>22</v>
      </c>
      <c r="H6" s="49" t="str">
        <f t="shared" si="2"/>
        <v>Srebrna diploma</v>
      </c>
      <c r="I6" s="50">
        <v>17.5</v>
      </c>
      <c r="J6" s="50">
        <v>18.100000000000001</v>
      </c>
      <c r="K6" s="50">
        <v>17.899999999999999</v>
      </c>
      <c r="L6" s="50">
        <v>17.7</v>
      </c>
      <c r="M6" s="50">
        <v>17.8</v>
      </c>
      <c r="N6" s="50">
        <v>17.5</v>
      </c>
      <c r="O6" s="51">
        <f t="shared" si="0"/>
        <v>17.5</v>
      </c>
      <c r="P6" s="51">
        <f t="shared" si="1"/>
        <v>18.100000000000001</v>
      </c>
      <c r="Q6" s="52">
        <f t="shared" si="3"/>
        <v>17.725000000000001</v>
      </c>
    </row>
    <row r="7" spans="1:19" x14ac:dyDescent="0.3">
      <c r="A7" s="45" t="s">
        <v>46</v>
      </c>
      <c r="B7" s="46" t="s">
        <v>65</v>
      </c>
      <c r="C7" s="47" t="s">
        <v>141</v>
      </c>
      <c r="D7" s="47" t="s">
        <v>23</v>
      </c>
      <c r="E7" s="47">
        <v>2016</v>
      </c>
      <c r="F7" s="48">
        <v>7</v>
      </c>
      <c r="G7" s="48" t="s">
        <v>22</v>
      </c>
      <c r="H7" s="49" t="str">
        <f t="shared" si="2"/>
        <v>Srebrna diploma</v>
      </c>
      <c r="I7" s="50">
        <v>17.7</v>
      </c>
      <c r="J7" s="50">
        <v>17.7</v>
      </c>
      <c r="K7" s="50">
        <v>17.2</v>
      </c>
      <c r="L7" s="50">
        <v>17.5</v>
      </c>
      <c r="M7" s="50">
        <v>17.399999999999999</v>
      </c>
      <c r="N7" s="50">
        <v>17.399999999999999</v>
      </c>
      <c r="O7" s="51">
        <f t="shared" si="0"/>
        <v>17.2</v>
      </c>
      <c r="P7" s="51">
        <f t="shared" si="1"/>
        <v>17.7</v>
      </c>
      <c r="Q7" s="52">
        <f t="shared" si="3"/>
        <v>17.5</v>
      </c>
      <c r="S7" s="54"/>
    </row>
    <row r="8" spans="1:19" ht="15.75" x14ac:dyDescent="0.25">
      <c r="A8" s="45" t="s">
        <v>47</v>
      </c>
      <c r="B8" s="46" t="s">
        <v>71</v>
      </c>
      <c r="C8" s="47" t="s">
        <v>25</v>
      </c>
      <c r="D8" s="47" t="s">
        <v>23</v>
      </c>
      <c r="E8" s="47">
        <v>2016</v>
      </c>
      <c r="F8" s="48">
        <v>7</v>
      </c>
      <c r="G8" s="48" t="s">
        <v>22</v>
      </c>
      <c r="H8" s="49" t="str">
        <f t="shared" si="2"/>
        <v>Srebrna diploma</v>
      </c>
      <c r="I8" s="50">
        <v>17.600000000000001</v>
      </c>
      <c r="J8" s="50">
        <v>17.7</v>
      </c>
      <c r="K8" s="50">
        <v>17.600000000000001</v>
      </c>
      <c r="L8" s="50">
        <v>18</v>
      </c>
      <c r="M8" s="50">
        <v>11</v>
      </c>
      <c r="N8" s="50">
        <v>18</v>
      </c>
      <c r="O8" s="51">
        <f t="shared" si="0"/>
        <v>11</v>
      </c>
      <c r="P8" s="51">
        <f t="shared" si="1"/>
        <v>18</v>
      </c>
      <c r="Q8" s="52">
        <f t="shared" si="3"/>
        <v>17.725000000000001</v>
      </c>
    </row>
    <row r="9" spans="1:19" x14ac:dyDescent="0.3">
      <c r="A9" s="45" t="s">
        <v>48</v>
      </c>
      <c r="B9" s="46" t="s">
        <v>93</v>
      </c>
      <c r="C9" s="47" t="s">
        <v>36</v>
      </c>
      <c r="D9" s="47" t="s">
        <v>23</v>
      </c>
      <c r="E9" s="47">
        <v>2016</v>
      </c>
      <c r="F9" s="48">
        <v>7</v>
      </c>
      <c r="G9" s="48" t="s">
        <v>22</v>
      </c>
      <c r="H9" s="49" t="str">
        <f t="shared" si="2"/>
        <v>Srebrna diploma</v>
      </c>
      <c r="I9" s="50">
        <v>17.399999999999999</v>
      </c>
      <c r="J9" s="50">
        <v>17.7</v>
      </c>
      <c r="K9" s="50">
        <v>17.8</v>
      </c>
      <c r="L9" s="50">
        <v>17.5</v>
      </c>
      <c r="M9" s="50">
        <v>17.5</v>
      </c>
      <c r="N9" s="50">
        <v>17.5</v>
      </c>
      <c r="O9" s="51">
        <f t="shared" si="0"/>
        <v>17.399999999999999</v>
      </c>
      <c r="P9" s="51">
        <f t="shared" si="1"/>
        <v>17.8</v>
      </c>
      <c r="Q9" s="52">
        <f t="shared" si="3"/>
        <v>17.549999999999997</v>
      </c>
    </row>
    <row r="10" spans="1:19" ht="15.75" x14ac:dyDescent="0.25">
      <c r="A10" s="45" t="s">
        <v>49</v>
      </c>
      <c r="B10" s="46" t="s">
        <v>102</v>
      </c>
      <c r="C10" s="47" t="s">
        <v>154</v>
      </c>
      <c r="D10" s="47" t="s">
        <v>23</v>
      </c>
      <c r="E10" s="47">
        <v>2016</v>
      </c>
      <c r="F10" s="48">
        <v>7</v>
      </c>
      <c r="G10" s="48" t="s">
        <v>22</v>
      </c>
      <c r="H10" s="49" t="str">
        <f t="shared" si="2"/>
        <v>Srebrna diploma</v>
      </c>
      <c r="I10" s="50">
        <v>17.899999999999999</v>
      </c>
      <c r="J10" s="50">
        <v>17.600000000000001</v>
      </c>
      <c r="K10" s="50">
        <v>17.8</v>
      </c>
      <c r="L10" s="50">
        <v>17.7</v>
      </c>
      <c r="M10" s="50">
        <v>17.600000000000001</v>
      </c>
      <c r="N10" s="50">
        <v>17.8</v>
      </c>
      <c r="O10" s="51">
        <f t="shared" si="0"/>
        <v>17.600000000000001</v>
      </c>
      <c r="P10" s="51">
        <f t="shared" si="1"/>
        <v>17.899999999999999</v>
      </c>
      <c r="Q10" s="52">
        <f t="shared" si="3"/>
        <v>17.724999999999998</v>
      </c>
    </row>
    <row r="11" spans="1:19" x14ac:dyDescent="0.3">
      <c r="A11" s="45" t="s">
        <v>50</v>
      </c>
      <c r="B11" s="46" t="s">
        <v>108</v>
      </c>
      <c r="C11" s="47" t="s">
        <v>157</v>
      </c>
      <c r="D11" s="47" t="s">
        <v>23</v>
      </c>
      <c r="E11" s="47">
        <v>2016</v>
      </c>
      <c r="F11" s="48">
        <v>7</v>
      </c>
      <c r="G11" s="48" t="s">
        <v>22</v>
      </c>
      <c r="H11" s="49" t="str">
        <f t="shared" si="2"/>
        <v>Srebrna diploma</v>
      </c>
      <c r="I11" s="50">
        <v>17.600000000000001</v>
      </c>
      <c r="J11" s="50">
        <v>17.399999999999999</v>
      </c>
      <c r="K11" s="50">
        <v>17.7</v>
      </c>
      <c r="L11" s="50">
        <v>17.8</v>
      </c>
      <c r="M11" s="50">
        <v>17.8</v>
      </c>
      <c r="N11" s="50">
        <v>17.600000000000001</v>
      </c>
      <c r="O11" s="51">
        <f t="shared" si="0"/>
        <v>17.399999999999999</v>
      </c>
      <c r="P11" s="51">
        <f t="shared" si="1"/>
        <v>17.8</v>
      </c>
      <c r="Q11" s="52">
        <f t="shared" si="3"/>
        <v>17.675000000000001</v>
      </c>
    </row>
    <row r="12" spans="1:19" x14ac:dyDescent="0.3">
      <c r="A12" s="45" t="s">
        <v>51</v>
      </c>
      <c r="B12" s="46" t="s">
        <v>119</v>
      </c>
      <c r="C12" s="47" t="s">
        <v>159</v>
      </c>
      <c r="D12" s="47" t="s">
        <v>23</v>
      </c>
      <c r="E12" s="47">
        <v>2016</v>
      </c>
      <c r="F12" s="48">
        <v>7</v>
      </c>
      <c r="G12" s="48" t="s">
        <v>22</v>
      </c>
      <c r="H12" s="49" t="str">
        <f t="shared" si="2"/>
        <v>Srebrna diploma</v>
      </c>
      <c r="I12" s="50">
        <v>18.2</v>
      </c>
      <c r="J12" s="50">
        <v>18.100000000000001</v>
      </c>
      <c r="K12" s="50">
        <v>18.100000000000001</v>
      </c>
      <c r="L12" s="50">
        <v>18.100000000000001</v>
      </c>
      <c r="M12" s="50">
        <v>17.600000000000001</v>
      </c>
      <c r="N12" s="50">
        <v>17.8</v>
      </c>
      <c r="O12" s="51">
        <f t="shared" si="0"/>
        <v>17.600000000000001</v>
      </c>
      <c r="P12" s="51">
        <f t="shared" si="1"/>
        <v>18.2</v>
      </c>
      <c r="Q12" s="52">
        <f t="shared" si="3"/>
        <v>18.024999999999999</v>
      </c>
    </row>
    <row r="13" spans="1:19" ht="15.75" x14ac:dyDescent="0.25">
      <c r="A13" s="45" t="s">
        <v>52</v>
      </c>
      <c r="B13" s="46" t="s">
        <v>122</v>
      </c>
      <c r="C13" s="47" t="s">
        <v>160</v>
      </c>
      <c r="D13" s="47" t="s">
        <v>23</v>
      </c>
      <c r="E13" s="47">
        <v>2016</v>
      </c>
      <c r="F13" s="48">
        <v>7</v>
      </c>
      <c r="G13" s="48" t="s">
        <v>22</v>
      </c>
      <c r="H13" s="49" t="str">
        <f t="shared" si="2"/>
        <v>Srebrna diploma</v>
      </c>
      <c r="I13" s="50">
        <v>18.100000000000001</v>
      </c>
      <c r="J13" s="50">
        <v>18.2</v>
      </c>
      <c r="K13" s="50">
        <v>17.600000000000001</v>
      </c>
      <c r="L13" s="50">
        <v>17.8</v>
      </c>
      <c r="M13" s="50">
        <v>17.899999999999999</v>
      </c>
      <c r="N13" s="50">
        <v>17.8</v>
      </c>
      <c r="O13" s="51">
        <f t="shared" si="0"/>
        <v>17.600000000000001</v>
      </c>
      <c r="P13" s="51">
        <f t="shared" si="1"/>
        <v>18.2</v>
      </c>
      <c r="Q13" s="52">
        <f t="shared" si="3"/>
        <v>17.899999999999999</v>
      </c>
    </row>
    <row r="14" spans="1:19" x14ac:dyDescent="0.3">
      <c r="A14" s="45" t="s">
        <v>53</v>
      </c>
      <c r="B14" s="46" t="s">
        <v>75</v>
      </c>
      <c r="C14" s="47" t="s">
        <v>144</v>
      </c>
      <c r="D14" s="47" t="s">
        <v>23</v>
      </c>
      <c r="E14" s="47">
        <v>2016</v>
      </c>
      <c r="F14" s="48">
        <v>7.4</v>
      </c>
      <c r="G14" s="48" t="s">
        <v>22</v>
      </c>
      <c r="H14" s="49" t="str">
        <f t="shared" si="2"/>
        <v>Srebrna diploma</v>
      </c>
      <c r="I14" s="50">
        <v>18.100000000000001</v>
      </c>
      <c r="J14" s="50">
        <v>17.8</v>
      </c>
      <c r="K14" s="50">
        <v>17.899999999999999</v>
      </c>
      <c r="L14" s="50">
        <v>18.100000000000001</v>
      </c>
      <c r="M14" s="50">
        <v>17.899999999999999</v>
      </c>
      <c r="N14" s="50">
        <v>18</v>
      </c>
      <c r="O14" s="51">
        <f t="shared" si="0"/>
        <v>17.8</v>
      </c>
      <c r="P14" s="51">
        <f t="shared" si="1"/>
        <v>18.100000000000001</v>
      </c>
      <c r="Q14" s="52">
        <f t="shared" si="3"/>
        <v>17.975000000000001</v>
      </c>
    </row>
    <row r="15" spans="1:19" x14ac:dyDescent="0.3">
      <c r="A15" s="45" t="s">
        <v>54</v>
      </c>
      <c r="B15" s="46" t="s">
        <v>124</v>
      </c>
      <c r="C15" s="47" t="s">
        <v>33</v>
      </c>
      <c r="D15" s="47" t="s">
        <v>23</v>
      </c>
      <c r="E15" s="47">
        <v>2016</v>
      </c>
      <c r="F15" s="48">
        <v>7.5</v>
      </c>
      <c r="G15" s="48" t="s">
        <v>22</v>
      </c>
      <c r="H15" s="49" t="str">
        <f t="shared" si="2"/>
        <v>Zlata diploma</v>
      </c>
      <c r="I15" s="50">
        <v>18.2</v>
      </c>
      <c r="J15" s="50">
        <v>18.2</v>
      </c>
      <c r="K15" s="50">
        <v>18.100000000000001</v>
      </c>
      <c r="L15" s="50">
        <v>18.2</v>
      </c>
      <c r="M15" s="50">
        <v>18.100000000000001</v>
      </c>
      <c r="N15" s="50">
        <v>18.2</v>
      </c>
      <c r="O15" s="51">
        <f t="shared" si="0"/>
        <v>18.100000000000001</v>
      </c>
      <c r="P15" s="51">
        <f t="shared" si="1"/>
        <v>18.2</v>
      </c>
      <c r="Q15" s="52">
        <f t="shared" si="3"/>
        <v>18.175000000000004</v>
      </c>
    </row>
    <row r="16" spans="1:19" ht="15.75" x14ac:dyDescent="0.25">
      <c r="A16" s="45" t="s">
        <v>55</v>
      </c>
      <c r="B16" s="46" t="s">
        <v>77</v>
      </c>
      <c r="C16" s="47" t="s">
        <v>24</v>
      </c>
      <c r="D16" s="47" t="s">
        <v>23</v>
      </c>
      <c r="E16" s="47">
        <v>2016</v>
      </c>
      <c r="F16" s="48">
        <v>7.6</v>
      </c>
      <c r="G16" s="48" t="s">
        <v>22</v>
      </c>
      <c r="H16" s="49" t="str">
        <f t="shared" si="2"/>
        <v>Zlata diploma</v>
      </c>
      <c r="I16" s="50">
        <v>18.399999999999999</v>
      </c>
      <c r="J16" s="50">
        <v>18.100000000000001</v>
      </c>
      <c r="K16" s="50">
        <v>17.899999999999999</v>
      </c>
      <c r="L16" s="50">
        <v>18.2</v>
      </c>
      <c r="M16" s="50">
        <v>18.2</v>
      </c>
      <c r="N16" s="50">
        <v>18.100000000000001</v>
      </c>
      <c r="O16" s="51">
        <f t="shared" si="0"/>
        <v>17.899999999999999</v>
      </c>
      <c r="P16" s="51">
        <f t="shared" si="1"/>
        <v>18.399999999999999</v>
      </c>
      <c r="Q16" s="52">
        <f t="shared" si="3"/>
        <v>18.150000000000002</v>
      </c>
    </row>
    <row r="17" spans="1:17" x14ac:dyDescent="0.3">
      <c r="A17" s="45" t="s">
        <v>56</v>
      </c>
      <c r="B17" s="46" t="s">
        <v>100</v>
      </c>
      <c r="C17" s="47" t="s">
        <v>31</v>
      </c>
      <c r="D17" s="47" t="s">
        <v>23</v>
      </c>
      <c r="E17" s="47">
        <v>2016</v>
      </c>
      <c r="F17" s="48">
        <v>7.6</v>
      </c>
      <c r="G17" s="48" t="s">
        <v>22</v>
      </c>
      <c r="H17" s="49" t="str">
        <f t="shared" si="2"/>
        <v>Zlata diploma</v>
      </c>
      <c r="I17" s="50">
        <v>18.100000000000001</v>
      </c>
      <c r="J17" s="50">
        <v>18.3</v>
      </c>
      <c r="K17" s="50">
        <v>18.3</v>
      </c>
      <c r="L17" s="50">
        <v>18.3</v>
      </c>
      <c r="M17" s="50">
        <v>18.3</v>
      </c>
      <c r="N17" s="50">
        <v>18.100000000000001</v>
      </c>
      <c r="O17" s="51">
        <f t="shared" si="0"/>
        <v>18.100000000000001</v>
      </c>
      <c r="P17" s="51">
        <f t="shared" si="1"/>
        <v>18.3</v>
      </c>
      <c r="Q17" s="52">
        <f t="shared" si="3"/>
        <v>18.25</v>
      </c>
    </row>
    <row r="18" spans="1:17" ht="15.75" x14ac:dyDescent="0.25">
      <c r="A18" s="45" t="s">
        <v>57</v>
      </c>
      <c r="B18" s="46" t="s">
        <v>74</v>
      </c>
      <c r="C18" s="47" t="s">
        <v>143</v>
      </c>
      <c r="D18" s="47" t="s">
        <v>23</v>
      </c>
      <c r="E18" s="47">
        <v>2016</v>
      </c>
      <c r="F18" s="48">
        <v>7.8</v>
      </c>
      <c r="G18" s="48" t="s">
        <v>22</v>
      </c>
      <c r="H18" s="49" t="str">
        <f t="shared" si="2"/>
        <v>Zlata diploma</v>
      </c>
      <c r="I18" s="50">
        <v>18.100000000000001</v>
      </c>
      <c r="J18" s="50">
        <v>11</v>
      </c>
      <c r="K18" s="50">
        <v>18.2</v>
      </c>
      <c r="L18" s="50">
        <v>18.100000000000001</v>
      </c>
      <c r="M18" s="50">
        <v>18.100000000000001</v>
      </c>
      <c r="N18" s="50">
        <v>18.100000000000001</v>
      </c>
      <c r="O18" s="51">
        <f t="shared" si="0"/>
        <v>11</v>
      </c>
      <c r="P18" s="51">
        <f t="shared" si="1"/>
        <v>18.2</v>
      </c>
      <c r="Q18" s="52">
        <f t="shared" si="3"/>
        <v>18.099999999999998</v>
      </c>
    </row>
    <row r="19" spans="1:17" x14ac:dyDescent="0.3">
      <c r="A19" s="45" t="s">
        <v>58</v>
      </c>
      <c r="B19" s="46" t="s">
        <v>107</v>
      </c>
      <c r="C19" s="47" t="s">
        <v>156</v>
      </c>
      <c r="D19" s="47" t="s">
        <v>23</v>
      </c>
      <c r="E19" s="47">
        <v>2016</v>
      </c>
      <c r="F19" s="48">
        <v>8</v>
      </c>
      <c r="G19" s="48" t="s">
        <v>22</v>
      </c>
      <c r="H19" s="49" t="str">
        <f t="shared" si="2"/>
        <v>Srebrna diploma</v>
      </c>
      <c r="I19" s="50">
        <v>17.8</v>
      </c>
      <c r="J19" s="50">
        <v>18.100000000000001</v>
      </c>
      <c r="K19" s="50">
        <v>18</v>
      </c>
      <c r="L19" s="50">
        <v>18.2</v>
      </c>
      <c r="M19" s="50">
        <v>17.899999999999999</v>
      </c>
      <c r="N19" s="50">
        <v>18</v>
      </c>
      <c r="O19" s="51">
        <f t="shared" si="0"/>
        <v>17.8</v>
      </c>
      <c r="P19" s="51">
        <f t="shared" si="1"/>
        <v>18.2</v>
      </c>
      <c r="Q19" s="52">
        <f t="shared" si="3"/>
        <v>18</v>
      </c>
    </row>
    <row r="20" spans="1:17" x14ac:dyDescent="0.3">
      <c r="A20" s="45" t="s">
        <v>60</v>
      </c>
      <c r="B20" s="46" t="s">
        <v>94</v>
      </c>
      <c r="C20" s="47" t="s">
        <v>150</v>
      </c>
      <c r="D20" s="47" t="s">
        <v>23</v>
      </c>
      <c r="E20" s="47">
        <v>2016</v>
      </c>
      <c r="F20" s="48">
        <v>11</v>
      </c>
      <c r="G20" s="48" t="s">
        <v>22</v>
      </c>
      <c r="H20" s="49" t="str">
        <f t="shared" si="2"/>
        <v>Srebrna diploma</v>
      </c>
      <c r="I20" s="50">
        <v>17.100000000000001</v>
      </c>
      <c r="J20" s="50">
        <v>17.899999999999999</v>
      </c>
      <c r="K20" s="50">
        <v>17.7</v>
      </c>
      <c r="L20" s="50">
        <v>17.3</v>
      </c>
      <c r="M20" s="50">
        <v>17.3</v>
      </c>
      <c r="N20" s="50">
        <v>11</v>
      </c>
      <c r="O20" s="51">
        <f t="shared" si="0"/>
        <v>11</v>
      </c>
      <c r="P20" s="51">
        <f t="shared" si="1"/>
        <v>17.899999999999999</v>
      </c>
      <c r="Q20" s="52">
        <f t="shared" si="3"/>
        <v>17.350000000000001</v>
      </c>
    </row>
    <row r="21" spans="1:17" x14ac:dyDescent="0.3">
      <c r="A21" s="45" t="s">
        <v>61</v>
      </c>
      <c r="B21" s="46" t="s">
        <v>109</v>
      </c>
      <c r="C21" s="47" t="s">
        <v>158</v>
      </c>
      <c r="D21" s="47" t="s">
        <v>113</v>
      </c>
      <c r="E21" s="47">
        <v>2016</v>
      </c>
      <c r="F21" s="48">
        <v>6</v>
      </c>
      <c r="G21" s="48" t="s">
        <v>22</v>
      </c>
      <c r="H21" s="49" t="str">
        <f t="shared" si="2"/>
        <v>Srebrna diploma</v>
      </c>
      <c r="I21" s="50">
        <v>18.399999999999999</v>
      </c>
      <c r="J21" s="50">
        <v>17.899999999999999</v>
      </c>
      <c r="K21" s="50">
        <v>18.100000000000001</v>
      </c>
      <c r="L21" s="50">
        <v>18.2</v>
      </c>
      <c r="M21" s="50">
        <v>17.7</v>
      </c>
      <c r="N21" s="50">
        <v>11</v>
      </c>
      <c r="O21" s="51">
        <f t="shared" si="0"/>
        <v>11</v>
      </c>
      <c r="P21" s="51">
        <f t="shared" si="1"/>
        <v>18.399999999999999</v>
      </c>
      <c r="Q21" s="52">
        <f t="shared" si="3"/>
        <v>17.975000000000001</v>
      </c>
    </row>
    <row r="22" spans="1:17" x14ac:dyDescent="0.3">
      <c r="A22" s="45" t="s">
        <v>62</v>
      </c>
      <c r="B22" s="46" t="s">
        <v>59</v>
      </c>
      <c r="C22" s="47" t="s">
        <v>38</v>
      </c>
      <c r="D22" s="47" t="s">
        <v>113</v>
      </c>
      <c r="E22" s="47">
        <v>2016</v>
      </c>
      <c r="F22" s="48">
        <v>6.5</v>
      </c>
      <c r="G22" s="48" t="s">
        <v>22</v>
      </c>
      <c r="H22" s="49" t="str">
        <f t="shared" si="2"/>
        <v>Zlata diploma</v>
      </c>
      <c r="I22" s="50">
        <v>18.2</v>
      </c>
      <c r="J22" s="50">
        <v>18.3</v>
      </c>
      <c r="K22" s="50">
        <v>18.2</v>
      </c>
      <c r="L22" s="50">
        <v>18</v>
      </c>
      <c r="M22" s="50">
        <v>17.7</v>
      </c>
      <c r="N22" s="50">
        <v>18.100000000000001</v>
      </c>
      <c r="O22" s="51">
        <f t="shared" si="0"/>
        <v>17.7</v>
      </c>
      <c r="P22" s="51">
        <f t="shared" si="1"/>
        <v>18.3</v>
      </c>
      <c r="Q22" s="52">
        <f t="shared" si="3"/>
        <v>18.125</v>
      </c>
    </row>
    <row r="23" spans="1:17" x14ac:dyDescent="0.3">
      <c r="A23" s="45" t="s">
        <v>63</v>
      </c>
      <c r="B23" s="46" t="s">
        <v>70</v>
      </c>
      <c r="C23" s="47" t="s">
        <v>25</v>
      </c>
      <c r="D23" s="47" t="s">
        <v>113</v>
      </c>
      <c r="E23" s="47">
        <v>2016</v>
      </c>
      <c r="F23" s="48">
        <v>7</v>
      </c>
      <c r="G23" s="48" t="s">
        <v>22</v>
      </c>
      <c r="H23" s="49" t="str">
        <f t="shared" si="2"/>
        <v>Zlata diploma</v>
      </c>
      <c r="I23" s="50">
        <v>18.399999999999999</v>
      </c>
      <c r="J23" s="50">
        <v>18.399999999999999</v>
      </c>
      <c r="K23" s="50">
        <v>18.3</v>
      </c>
      <c r="L23" s="50">
        <v>18.3</v>
      </c>
      <c r="M23" s="50">
        <v>18.2</v>
      </c>
      <c r="N23" s="50">
        <v>18.100000000000001</v>
      </c>
      <c r="O23" s="51">
        <f t="shared" si="0"/>
        <v>18.100000000000001</v>
      </c>
      <c r="P23" s="51">
        <f t="shared" si="1"/>
        <v>18.399999999999999</v>
      </c>
      <c r="Q23" s="52">
        <f t="shared" si="3"/>
        <v>18.299999999999997</v>
      </c>
    </row>
    <row r="24" spans="1:17" x14ac:dyDescent="0.3">
      <c r="A24" s="45" t="s">
        <v>64</v>
      </c>
      <c r="B24" s="46" t="s">
        <v>87</v>
      </c>
      <c r="C24" s="47" t="s">
        <v>35</v>
      </c>
      <c r="D24" s="47" t="s">
        <v>113</v>
      </c>
      <c r="E24" s="47">
        <v>2016</v>
      </c>
      <c r="F24" s="48">
        <v>7</v>
      </c>
      <c r="G24" s="48" t="s">
        <v>22</v>
      </c>
      <c r="H24" s="49" t="str">
        <f t="shared" si="2"/>
        <v>Zlata diploma</v>
      </c>
      <c r="I24" s="50">
        <v>18.399999999999999</v>
      </c>
      <c r="J24" s="50">
        <v>18.3</v>
      </c>
      <c r="K24" s="50">
        <v>18.3</v>
      </c>
      <c r="L24" s="50">
        <v>18.3</v>
      </c>
      <c r="M24" s="50">
        <v>18.2</v>
      </c>
      <c r="N24" s="50">
        <v>18.3</v>
      </c>
      <c r="O24" s="51">
        <f t="shared" si="0"/>
        <v>18.2</v>
      </c>
      <c r="P24" s="51">
        <f t="shared" si="1"/>
        <v>18.399999999999999</v>
      </c>
      <c r="Q24" s="52">
        <f t="shared" si="3"/>
        <v>18.3</v>
      </c>
    </row>
    <row r="25" spans="1:17" x14ac:dyDescent="0.3">
      <c r="A25" s="45" t="s">
        <v>65</v>
      </c>
      <c r="B25" s="46" t="s">
        <v>86</v>
      </c>
      <c r="C25" s="47" t="s">
        <v>35</v>
      </c>
      <c r="D25" s="47" t="s">
        <v>113</v>
      </c>
      <c r="E25" s="47">
        <v>2016</v>
      </c>
      <c r="F25" s="48">
        <v>7.2</v>
      </c>
      <c r="G25" s="48" t="s">
        <v>22</v>
      </c>
      <c r="H25" s="49" t="str">
        <f t="shared" si="2"/>
        <v>Zlata diploma</v>
      </c>
      <c r="I25" s="50">
        <v>18.5</v>
      </c>
      <c r="J25" s="50">
        <v>18.5</v>
      </c>
      <c r="K25" s="50">
        <v>18.399999999999999</v>
      </c>
      <c r="L25" s="50">
        <v>18.3</v>
      </c>
      <c r="M25" s="50">
        <v>18.2</v>
      </c>
      <c r="N25" s="50">
        <v>18.2</v>
      </c>
      <c r="O25" s="51">
        <f t="shared" si="0"/>
        <v>18.2</v>
      </c>
      <c r="P25" s="51">
        <f t="shared" si="1"/>
        <v>18.5</v>
      </c>
      <c r="Q25" s="52">
        <f t="shared" si="3"/>
        <v>18.350000000000001</v>
      </c>
    </row>
    <row r="26" spans="1:17" x14ac:dyDescent="0.3">
      <c r="A26" s="45" t="s">
        <v>66</v>
      </c>
      <c r="B26" s="46" t="s">
        <v>92</v>
      </c>
      <c r="C26" s="47" t="s">
        <v>28</v>
      </c>
      <c r="D26" s="47" t="s">
        <v>113</v>
      </c>
      <c r="E26" s="47">
        <v>2016</v>
      </c>
      <c r="F26" s="48">
        <v>7.5</v>
      </c>
      <c r="G26" s="48" t="s">
        <v>22</v>
      </c>
      <c r="H26" s="49" t="str">
        <f t="shared" si="2"/>
        <v>Zlata diploma</v>
      </c>
      <c r="I26" s="50">
        <v>18.7</v>
      </c>
      <c r="J26" s="50">
        <v>18.399999999999999</v>
      </c>
      <c r="K26" s="50">
        <v>18.5</v>
      </c>
      <c r="L26" s="50">
        <v>18.3</v>
      </c>
      <c r="M26" s="50">
        <v>18.3</v>
      </c>
      <c r="N26" s="50">
        <v>18.399999999999999</v>
      </c>
      <c r="O26" s="51">
        <f t="shared" si="0"/>
        <v>18.3</v>
      </c>
      <c r="P26" s="51">
        <f t="shared" si="1"/>
        <v>18.7</v>
      </c>
      <c r="Q26" s="52">
        <f t="shared" si="3"/>
        <v>18.399999999999999</v>
      </c>
    </row>
    <row r="27" spans="1:17" x14ac:dyDescent="0.3">
      <c r="A27" s="45" t="s">
        <v>67</v>
      </c>
      <c r="B27" s="46" t="s">
        <v>76</v>
      </c>
      <c r="C27" s="47" t="s">
        <v>24</v>
      </c>
      <c r="D27" s="47" t="s">
        <v>113</v>
      </c>
      <c r="E27" s="47">
        <v>2016</v>
      </c>
      <c r="F27" s="48">
        <v>7.6</v>
      </c>
      <c r="G27" s="48" t="s">
        <v>22</v>
      </c>
      <c r="H27" s="49" t="str">
        <f t="shared" si="2"/>
        <v>Zlata diploma</v>
      </c>
      <c r="I27" s="50">
        <v>18.7</v>
      </c>
      <c r="J27" s="50">
        <v>18.5</v>
      </c>
      <c r="K27" s="50">
        <v>18.5</v>
      </c>
      <c r="L27" s="50">
        <v>18.600000000000001</v>
      </c>
      <c r="M27" s="50">
        <v>18.3</v>
      </c>
      <c r="N27" s="50">
        <v>17.3</v>
      </c>
      <c r="O27" s="51">
        <f t="shared" si="0"/>
        <v>17.3</v>
      </c>
      <c r="P27" s="51">
        <f t="shared" si="1"/>
        <v>18.7</v>
      </c>
      <c r="Q27" s="52">
        <f t="shared" si="3"/>
        <v>18.475000000000001</v>
      </c>
    </row>
    <row r="28" spans="1:17" x14ac:dyDescent="0.3">
      <c r="A28" s="45" t="s">
        <v>68</v>
      </c>
      <c r="B28" s="46" t="s">
        <v>97</v>
      </c>
      <c r="C28" s="47" t="s">
        <v>153</v>
      </c>
      <c r="D28" s="47" t="s">
        <v>113</v>
      </c>
      <c r="E28" s="47">
        <v>2016</v>
      </c>
      <c r="F28" s="48">
        <v>8.6</v>
      </c>
      <c r="G28" s="48" t="s">
        <v>22</v>
      </c>
      <c r="H28" s="49" t="str">
        <f t="shared" si="2"/>
        <v>Zlata diploma</v>
      </c>
      <c r="I28" s="50">
        <v>18.3</v>
      </c>
      <c r="J28" s="50">
        <v>18.7</v>
      </c>
      <c r="K28" s="50">
        <v>18.2</v>
      </c>
      <c r="L28" s="50">
        <v>18.600000000000001</v>
      </c>
      <c r="M28" s="50">
        <v>18.2</v>
      </c>
      <c r="N28" s="50">
        <v>18.399999999999999</v>
      </c>
      <c r="O28" s="51">
        <f t="shared" si="0"/>
        <v>18.2</v>
      </c>
      <c r="P28" s="51">
        <f t="shared" si="1"/>
        <v>18.7</v>
      </c>
      <c r="Q28" s="52">
        <f t="shared" si="3"/>
        <v>18.375</v>
      </c>
    </row>
    <row r="29" spans="1:17" ht="15.75" x14ac:dyDescent="0.25">
      <c r="A29" s="45" t="s">
        <v>69</v>
      </c>
      <c r="B29" s="46" t="s">
        <v>91</v>
      </c>
      <c r="C29" s="47" t="s">
        <v>28</v>
      </c>
      <c r="D29" s="47" t="s">
        <v>149</v>
      </c>
      <c r="E29" s="47">
        <v>2016</v>
      </c>
      <c r="F29" s="48">
        <v>8</v>
      </c>
      <c r="G29" s="48" t="s">
        <v>22</v>
      </c>
      <c r="H29" s="49" t="str">
        <f t="shared" si="2"/>
        <v>Zlata diploma</v>
      </c>
      <c r="I29" s="50">
        <v>18.3</v>
      </c>
      <c r="J29" s="50">
        <v>18.3</v>
      </c>
      <c r="K29" s="50">
        <v>18.3</v>
      </c>
      <c r="L29" s="50">
        <v>18.3</v>
      </c>
      <c r="M29" s="50">
        <v>18.3</v>
      </c>
      <c r="N29" s="50">
        <v>18.3</v>
      </c>
      <c r="O29" s="51">
        <f t="shared" si="0"/>
        <v>18.3</v>
      </c>
      <c r="P29" s="51">
        <f t="shared" si="1"/>
        <v>18.3</v>
      </c>
      <c r="Q29" s="52">
        <f t="shared" si="3"/>
        <v>18.299999999999997</v>
      </c>
    </row>
    <row r="30" spans="1:17" ht="15.75" x14ac:dyDescent="0.25">
      <c r="A30" s="45" t="s">
        <v>70</v>
      </c>
      <c r="B30" s="46" t="s">
        <v>90</v>
      </c>
      <c r="C30" s="47" t="s">
        <v>28</v>
      </c>
      <c r="D30" s="47" t="s">
        <v>148</v>
      </c>
      <c r="E30" s="47">
        <v>2016</v>
      </c>
      <c r="F30" s="48">
        <v>8</v>
      </c>
      <c r="G30" s="48" t="s">
        <v>22</v>
      </c>
      <c r="H30" s="49" t="str">
        <f t="shared" si="2"/>
        <v>Zlata diploma</v>
      </c>
      <c r="I30" s="50">
        <v>18.399999999999999</v>
      </c>
      <c r="J30" s="50">
        <v>18.2</v>
      </c>
      <c r="K30" s="50">
        <v>18.2</v>
      </c>
      <c r="L30" s="50">
        <v>18.3</v>
      </c>
      <c r="M30" s="50">
        <v>18.100000000000001</v>
      </c>
      <c r="N30" s="50">
        <v>18.3</v>
      </c>
      <c r="O30" s="51">
        <f t="shared" si="0"/>
        <v>18.100000000000001</v>
      </c>
      <c r="P30" s="51">
        <f t="shared" si="1"/>
        <v>18.399999999999999</v>
      </c>
      <c r="Q30" s="52">
        <f t="shared" si="3"/>
        <v>18.249999999999996</v>
      </c>
    </row>
    <row r="31" spans="1:17" x14ac:dyDescent="0.3">
      <c r="A31" s="45" t="s">
        <v>71</v>
      </c>
      <c r="B31" s="46" t="s">
        <v>41</v>
      </c>
      <c r="C31" s="47" t="s">
        <v>26</v>
      </c>
      <c r="D31" s="47" t="s">
        <v>19</v>
      </c>
      <c r="E31" s="47">
        <v>2016</v>
      </c>
      <c r="F31" s="48">
        <v>7.4</v>
      </c>
      <c r="G31" s="48" t="s">
        <v>22</v>
      </c>
      <c r="H31" s="49" t="str">
        <f t="shared" si="2"/>
        <v>Zlata diploma</v>
      </c>
      <c r="I31" s="50">
        <v>18.3</v>
      </c>
      <c r="J31" s="50">
        <v>18.2</v>
      </c>
      <c r="K31" s="50">
        <v>18</v>
      </c>
      <c r="L31" s="50">
        <v>18.2</v>
      </c>
      <c r="M31" s="50">
        <v>18.100000000000001</v>
      </c>
      <c r="N31" s="50">
        <v>18</v>
      </c>
      <c r="O31" s="51">
        <f t="shared" si="0"/>
        <v>18</v>
      </c>
      <c r="P31" s="51">
        <f t="shared" si="1"/>
        <v>18.3</v>
      </c>
      <c r="Q31" s="52">
        <f t="shared" si="3"/>
        <v>18.125000000000004</v>
      </c>
    </row>
    <row r="32" spans="1:17" x14ac:dyDescent="0.3">
      <c r="A32" s="45" t="s">
        <v>72</v>
      </c>
      <c r="B32" s="46" t="s">
        <v>45</v>
      </c>
      <c r="C32" s="47" t="s">
        <v>125</v>
      </c>
      <c r="D32" s="47" t="s">
        <v>19</v>
      </c>
      <c r="E32" s="47">
        <v>2016</v>
      </c>
      <c r="F32" s="48">
        <v>7.8</v>
      </c>
      <c r="G32" s="48" t="s">
        <v>22</v>
      </c>
      <c r="H32" s="49" t="str">
        <f t="shared" si="2"/>
        <v>Zlata diploma</v>
      </c>
      <c r="I32" s="50">
        <v>18.2</v>
      </c>
      <c r="J32" s="50">
        <v>18.2</v>
      </c>
      <c r="K32" s="50">
        <v>18.2</v>
      </c>
      <c r="L32" s="50">
        <v>18.3</v>
      </c>
      <c r="M32" s="50">
        <v>18.2</v>
      </c>
      <c r="N32" s="50">
        <v>18.3</v>
      </c>
      <c r="O32" s="51">
        <f t="shared" si="0"/>
        <v>18.2</v>
      </c>
      <c r="P32" s="51">
        <f t="shared" si="1"/>
        <v>18.3</v>
      </c>
      <c r="Q32" s="52">
        <f t="shared" si="3"/>
        <v>18.224999999999998</v>
      </c>
    </row>
    <row r="33" spans="1:17" ht="15.75" x14ac:dyDescent="0.25">
      <c r="A33" s="45" t="s">
        <v>73</v>
      </c>
      <c r="B33" s="46" t="s">
        <v>62</v>
      </c>
      <c r="C33" s="47" t="s">
        <v>27</v>
      </c>
      <c r="D33" s="47" t="s">
        <v>19</v>
      </c>
      <c r="E33" s="47">
        <v>2016</v>
      </c>
      <c r="F33" s="48">
        <v>8.5</v>
      </c>
      <c r="G33" s="48" t="s">
        <v>22</v>
      </c>
      <c r="H33" s="49" t="str">
        <f t="shared" si="2"/>
        <v>Zlata diploma</v>
      </c>
      <c r="I33" s="50">
        <v>17.899999999999999</v>
      </c>
      <c r="J33" s="50">
        <v>18.399999999999999</v>
      </c>
      <c r="K33" s="50">
        <v>18.2</v>
      </c>
      <c r="L33" s="50">
        <v>18.399999999999999</v>
      </c>
      <c r="M33" s="50">
        <v>18.399999999999999</v>
      </c>
      <c r="N33" s="50">
        <v>18.3</v>
      </c>
      <c r="O33" s="51">
        <f t="shared" si="0"/>
        <v>17.899999999999999</v>
      </c>
      <c r="P33" s="51">
        <f t="shared" si="1"/>
        <v>18.399999999999999</v>
      </c>
      <c r="Q33" s="52">
        <f t="shared" si="3"/>
        <v>18.325000000000003</v>
      </c>
    </row>
    <row r="34" spans="1:17" ht="15.75" x14ac:dyDescent="0.25">
      <c r="A34" s="45" t="s">
        <v>74</v>
      </c>
      <c r="B34" s="46" t="s">
        <v>73</v>
      </c>
      <c r="C34" s="47" t="s">
        <v>25</v>
      </c>
      <c r="D34" s="47" t="s">
        <v>18</v>
      </c>
      <c r="E34" s="47">
        <v>2016</v>
      </c>
      <c r="F34" s="48">
        <v>7.5</v>
      </c>
      <c r="G34" s="48" t="s">
        <v>22</v>
      </c>
      <c r="H34" s="49" t="str">
        <f t="shared" si="2"/>
        <v>Zlata diploma</v>
      </c>
      <c r="I34" s="50">
        <v>18.100000000000001</v>
      </c>
      <c r="J34" s="50">
        <v>18.3</v>
      </c>
      <c r="K34" s="50">
        <v>18.100000000000001</v>
      </c>
      <c r="L34" s="50">
        <v>18.399999999999999</v>
      </c>
      <c r="M34" s="50">
        <v>18.3</v>
      </c>
      <c r="N34" s="50">
        <v>11</v>
      </c>
      <c r="O34" s="51">
        <f t="shared" si="0"/>
        <v>11</v>
      </c>
      <c r="P34" s="51">
        <f t="shared" si="1"/>
        <v>18.399999999999999</v>
      </c>
      <c r="Q34" s="52">
        <f t="shared" si="3"/>
        <v>18.200000000000003</v>
      </c>
    </row>
    <row r="35" spans="1:17" ht="15.75" x14ac:dyDescent="0.25">
      <c r="A35" s="45" t="s">
        <v>75</v>
      </c>
      <c r="B35" s="46" t="s">
        <v>67</v>
      </c>
      <c r="C35" s="47" t="s">
        <v>114</v>
      </c>
      <c r="D35" s="47" t="s">
        <v>18</v>
      </c>
      <c r="E35" s="47">
        <v>2016</v>
      </c>
      <c r="F35" s="48">
        <v>8</v>
      </c>
      <c r="G35" s="48" t="s">
        <v>22</v>
      </c>
      <c r="H35" s="49" t="str">
        <f t="shared" si="2"/>
        <v>Srebrna diploma</v>
      </c>
      <c r="I35" s="50">
        <v>17.5</v>
      </c>
      <c r="J35" s="50">
        <v>18.100000000000001</v>
      </c>
      <c r="K35" s="50">
        <v>11</v>
      </c>
      <c r="L35" s="50">
        <v>18.3</v>
      </c>
      <c r="M35" s="50">
        <v>18.2</v>
      </c>
      <c r="N35" s="50">
        <v>17.8</v>
      </c>
      <c r="O35" s="51">
        <f t="shared" si="0"/>
        <v>11</v>
      </c>
      <c r="P35" s="51">
        <f t="shared" si="1"/>
        <v>18.3</v>
      </c>
      <c r="Q35" s="52">
        <f t="shared" si="3"/>
        <v>17.900000000000002</v>
      </c>
    </row>
    <row r="36" spans="1:17" x14ac:dyDescent="0.3">
      <c r="A36" s="45" t="s">
        <v>76</v>
      </c>
      <c r="B36" s="46" t="s">
        <v>118</v>
      </c>
      <c r="C36" s="47" t="s">
        <v>40</v>
      </c>
      <c r="D36" s="47" t="s">
        <v>18</v>
      </c>
      <c r="E36" s="47">
        <v>2016</v>
      </c>
      <c r="F36" s="48">
        <v>8.5</v>
      </c>
      <c r="G36" s="48" t="s">
        <v>22</v>
      </c>
      <c r="H36" s="49" t="str">
        <f t="shared" si="2"/>
        <v>Zlata diploma</v>
      </c>
      <c r="I36" s="50">
        <v>18.2</v>
      </c>
      <c r="J36" s="50">
        <v>18.100000000000001</v>
      </c>
      <c r="K36" s="50">
        <v>18.399999999999999</v>
      </c>
      <c r="L36" s="50">
        <v>18.100000000000001</v>
      </c>
      <c r="M36" s="50">
        <v>17.8</v>
      </c>
      <c r="N36" s="50">
        <v>18.2</v>
      </c>
      <c r="O36" s="51">
        <f t="shared" si="0"/>
        <v>17.8</v>
      </c>
      <c r="P36" s="51">
        <f t="shared" si="1"/>
        <v>18.399999999999999</v>
      </c>
      <c r="Q36" s="52">
        <f t="shared" si="3"/>
        <v>18.149999999999999</v>
      </c>
    </row>
    <row r="37" spans="1:17" x14ac:dyDescent="0.3">
      <c r="A37" s="45" t="s">
        <v>77</v>
      </c>
      <c r="B37" s="46" t="s">
        <v>88</v>
      </c>
      <c r="C37" s="47" t="s">
        <v>35</v>
      </c>
      <c r="D37" s="47" t="s">
        <v>112</v>
      </c>
      <c r="E37" s="47">
        <v>2016</v>
      </c>
      <c r="F37" s="48">
        <v>7.2</v>
      </c>
      <c r="G37" s="48" t="s">
        <v>22</v>
      </c>
      <c r="H37" s="49" t="str">
        <f t="shared" si="2"/>
        <v>Zlata diploma</v>
      </c>
      <c r="I37" s="50">
        <v>18.100000000000001</v>
      </c>
      <c r="J37" s="50">
        <v>18.100000000000001</v>
      </c>
      <c r="K37" s="50">
        <v>18.100000000000001</v>
      </c>
      <c r="L37" s="50">
        <v>18.100000000000001</v>
      </c>
      <c r="M37" s="50">
        <v>18</v>
      </c>
      <c r="N37" s="50">
        <v>18.2</v>
      </c>
      <c r="O37" s="51">
        <f t="shared" si="0"/>
        <v>18</v>
      </c>
      <c r="P37" s="51">
        <f t="shared" si="1"/>
        <v>18.2</v>
      </c>
      <c r="Q37" s="52">
        <f t="shared" si="3"/>
        <v>18.100000000000001</v>
      </c>
    </row>
    <row r="38" spans="1:17" ht="15.75" x14ac:dyDescent="0.25">
      <c r="A38" s="45" t="s">
        <v>79</v>
      </c>
      <c r="B38" s="46" t="s">
        <v>72</v>
      </c>
      <c r="C38" s="47" t="s">
        <v>25</v>
      </c>
      <c r="D38" s="47" t="s">
        <v>17</v>
      </c>
      <c r="E38" s="47">
        <v>2016</v>
      </c>
      <c r="F38" s="48">
        <v>7</v>
      </c>
      <c r="G38" s="48" t="s">
        <v>22</v>
      </c>
      <c r="H38" s="49" t="str">
        <f t="shared" si="2"/>
        <v>Zlata diploma</v>
      </c>
      <c r="I38" s="50">
        <v>18.399999999999999</v>
      </c>
      <c r="J38" s="50">
        <v>18.2</v>
      </c>
      <c r="K38" s="50">
        <v>18.3</v>
      </c>
      <c r="L38" s="50">
        <v>18.3</v>
      </c>
      <c r="M38" s="50">
        <v>18.2</v>
      </c>
      <c r="N38" s="50">
        <v>18.2</v>
      </c>
      <c r="O38" s="51">
        <f t="shared" si="0"/>
        <v>18.2</v>
      </c>
      <c r="P38" s="51">
        <f t="shared" si="1"/>
        <v>18.399999999999999</v>
      </c>
      <c r="Q38" s="52">
        <f t="shared" si="3"/>
        <v>18.25</v>
      </c>
    </row>
    <row r="39" spans="1:17" x14ac:dyDescent="0.3">
      <c r="A39" s="45" t="s">
        <v>80</v>
      </c>
      <c r="B39" s="46" t="s">
        <v>99</v>
      </c>
      <c r="C39" s="47" t="s">
        <v>31</v>
      </c>
      <c r="D39" s="47" t="s">
        <v>17</v>
      </c>
      <c r="E39" s="47">
        <v>2016</v>
      </c>
      <c r="F39" s="48">
        <v>7.6</v>
      </c>
      <c r="G39" s="48" t="s">
        <v>22</v>
      </c>
      <c r="H39" s="49" t="str">
        <f t="shared" si="2"/>
        <v>Zlata diploma</v>
      </c>
      <c r="I39" s="50">
        <v>18.3</v>
      </c>
      <c r="J39" s="50">
        <v>18.399999999999999</v>
      </c>
      <c r="K39" s="50">
        <v>18.2</v>
      </c>
      <c r="L39" s="50">
        <v>18.2</v>
      </c>
      <c r="M39" s="50">
        <v>18.3</v>
      </c>
      <c r="N39" s="50">
        <v>18.2</v>
      </c>
      <c r="O39" s="51">
        <f t="shared" si="0"/>
        <v>18.2</v>
      </c>
      <c r="P39" s="51">
        <f t="shared" si="1"/>
        <v>18.399999999999999</v>
      </c>
      <c r="Q39" s="52">
        <f t="shared" si="3"/>
        <v>18.250000000000004</v>
      </c>
    </row>
    <row r="40" spans="1:17" ht="15.75" x14ac:dyDescent="0.25">
      <c r="A40" s="45" t="s">
        <v>81</v>
      </c>
      <c r="B40" s="46" t="s">
        <v>66</v>
      </c>
      <c r="C40" s="47" t="s">
        <v>39</v>
      </c>
      <c r="D40" s="47" t="s">
        <v>17</v>
      </c>
      <c r="E40" s="47">
        <v>2016</v>
      </c>
      <c r="F40" s="48">
        <v>8</v>
      </c>
      <c r="G40" s="48" t="s">
        <v>22</v>
      </c>
      <c r="H40" s="49" t="str">
        <f t="shared" si="2"/>
        <v>Zlata diploma</v>
      </c>
      <c r="I40" s="50">
        <v>18.100000000000001</v>
      </c>
      <c r="J40" s="50">
        <v>18.100000000000001</v>
      </c>
      <c r="K40" s="50">
        <v>18.3</v>
      </c>
      <c r="L40" s="50">
        <v>18.3</v>
      </c>
      <c r="M40" s="50">
        <v>18.100000000000001</v>
      </c>
      <c r="N40" s="50">
        <v>18.100000000000001</v>
      </c>
      <c r="O40" s="51">
        <f t="shared" si="0"/>
        <v>18.100000000000001</v>
      </c>
      <c r="P40" s="51">
        <f t="shared" si="1"/>
        <v>18.3</v>
      </c>
      <c r="Q40" s="52">
        <f t="shared" si="3"/>
        <v>18.149999999999999</v>
      </c>
    </row>
    <row r="41" spans="1:17" x14ac:dyDescent="0.3">
      <c r="A41" s="45" t="s">
        <v>82</v>
      </c>
      <c r="B41" s="46" t="s">
        <v>69</v>
      </c>
      <c r="C41" s="47" t="s">
        <v>142</v>
      </c>
      <c r="D41" s="47" t="s">
        <v>17</v>
      </c>
      <c r="E41" s="47">
        <v>2016</v>
      </c>
      <c r="F41" s="48">
        <v>8</v>
      </c>
      <c r="G41" s="48" t="s">
        <v>22</v>
      </c>
      <c r="H41" s="49" t="str">
        <f t="shared" si="2"/>
        <v>Zlata diploma</v>
      </c>
      <c r="I41" s="50">
        <v>18.3</v>
      </c>
      <c r="J41" s="50">
        <v>18.2</v>
      </c>
      <c r="K41" s="50">
        <v>18.3</v>
      </c>
      <c r="L41" s="50">
        <v>18.3</v>
      </c>
      <c r="M41" s="50">
        <v>18.2</v>
      </c>
      <c r="N41" s="50">
        <v>18.100000000000001</v>
      </c>
      <c r="O41" s="51">
        <f t="shared" si="0"/>
        <v>18.100000000000001</v>
      </c>
      <c r="P41" s="51">
        <f t="shared" si="1"/>
        <v>18.3</v>
      </c>
      <c r="Q41" s="52">
        <f t="shared" si="3"/>
        <v>18.25</v>
      </c>
    </row>
    <row r="42" spans="1:17" x14ac:dyDescent="0.3">
      <c r="A42" s="45" t="s">
        <v>83</v>
      </c>
      <c r="B42" s="46" t="s">
        <v>89</v>
      </c>
      <c r="C42" s="47" t="s">
        <v>35</v>
      </c>
      <c r="D42" s="47" t="s">
        <v>17</v>
      </c>
      <c r="E42" s="47">
        <v>2016</v>
      </c>
      <c r="F42" s="48">
        <v>8</v>
      </c>
      <c r="G42" s="48" t="s">
        <v>22</v>
      </c>
      <c r="H42" s="49" t="str">
        <f t="shared" si="2"/>
        <v>Zlata diploma</v>
      </c>
      <c r="I42" s="50">
        <v>18.3</v>
      </c>
      <c r="J42" s="50">
        <v>18.2</v>
      </c>
      <c r="K42" s="50">
        <v>18.2</v>
      </c>
      <c r="L42" s="50">
        <v>18.2</v>
      </c>
      <c r="M42" s="50">
        <v>18.3</v>
      </c>
      <c r="N42" s="50">
        <v>18.5</v>
      </c>
      <c r="O42" s="51">
        <f t="shared" si="0"/>
        <v>18.2</v>
      </c>
      <c r="P42" s="51">
        <f t="shared" si="1"/>
        <v>18.5</v>
      </c>
      <c r="Q42" s="52">
        <f t="shared" si="3"/>
        <v>18.25</v>
      </c>
    </row>
    <row r="43" spans="1:17" x14ac:dyDescent="0.3">
      <c r="A43" s="45" t="s">
        <v>84</v>
      </c>
      <c r="B43" s="46" t="s">
        <v>117</v>
      </c>
      <c r="C43" s="47" t="s">
        <v>40</v>
      </c>
      <c r="D43" s="47" t="s">
        <v>17</v>
      </c>
      <c r="E43" s="47">
        <v>2016</v>
      </c>
      <c r="F43" s="48">
        <v>8</v>
      </c>
      <c r="G43" s="48" t="s">
        <v>22</v>
      </c>
      <c r="H43" s="49" t="str">
        <f t="shared" si="2"/>
        <v>Srebrna diploma</v>
      </c>
      <c r="I43" s="50">
        <v>11</v>
      </c>
      <c r="J43" s="50">
        <v>18.3</v>
      </c>
      <c r="K43" s="50">
        <v>17.7</v>
      </c>
      <c r="L43" s="50">
        <v>17</v>
      </c>
      <c r="M43" s="50">
        <v>18</v>
      </c>
      <c r="N43" s="50">
        <v>18</v>
      </c>
      <c r="O43" s="51">
        <f t="shared" si="0"/>
        <v>11</v>
      </c>
      <c r="P43" s="51">
        <f t="shared" si="1"/>
        <v>18.3</v>
      </c>
      <c r="Q43" s="52">
        <f t="shared" si="3"/>
        <v>17.675000000000001</v>
      </c>
    </row>
    <row r="44" spans="1:17" x14ac:dyDescent="0.3">
      <c r="A44" s="45" t="s">
        <v>85</v>
      </c>
      <c r="B44" s="46" t="s">
        <v>49</v>
      </c>
      <c r="C44" s="47" t="s">
        <v>34</v>
      </c>
      <c r="D44" s="47" t="s">
        <v>17</v>
      </c>
      <c r="E44" s="47">
        <v>2016</v>
      </c>
      <c r="F44" s="48">
        <v>8.1999999999999993</v>
      </c>
      <c r="G44" s="48" t="s">
        <v>22</v>
      </c>
      <c r="H44" s="49" t="str">
        <f t="shared" si="2"/>
        <v>Zlata diploma</v>
      </c>
      <c r="I44" s="50">
        <v>18.100000000000001</v>
      </c>
      <c r="J44" s="50">
        <v>17.8</v>
      </c>
      <c r="K44" s="50">
        <v>18.2</v>
      </c>
      <c r="L44" s="50">
        <v>18.100000000000001</v>
      </c>
      <c r="M44" s="50">
        <v>18.100000000000001</v>
      </c>
      <c r="N44" s="50">
        <v>18.2</v>
      </c>
      <c r="O44" s="51">
        <f t="shared" si="0"/>
        <v>17.8</v>
      </c>
      <c r="P44" s="51">
        <f t="shared" si="1"/>
        <v>18.2</v>
      </c>
      <c r="Q44" s="52">
        <f t="shared" si="3"/>
        <v>18.125000000000004</v>
      </c>
    </row>
    <row r="45" spans="1:17" ht="15.75" x14ac:dyDescent="0.25">
      <c r="A45" s="45" t="s">
        <v>87</v>
      </c>
      <c r="B45" s="46" t="s">
        <v>103</v>
      </c>
      <c r="C45" s="47" t="s">
        <v>154</v>
      </c>
      <c r="D45" s="47" t="s">
        <v>17</v>
      </c>
      <c r="E45" s="47">
        <v>2016</v>
      </c>
      <c r="F45" s="48">
        <v>9</v>
      </c>
      <c r="G45" s="48" t="s">
        <v>22</v>
      </c>
      <c r="H45" s="49" t="str">
        <f t="shared" si="2"/>
        <v>Zlata diploma</v>
      </c>
      <c r="I45" s="50">
        <v>18.2</v>
      </c>
      <c r="J45" s="50">
        <v>18.2</v>
      </c>
      <c r="K45" s="50">
        <v>18.399999999999999</v>
      </c>
      <c r="L45" s="50">
        <v>17.8</v>
      </c>
      <c r="M45" s="50">
        <v>18.3</v>
      </c>
      <c r="N45" s="50">
        <v>18.399999999999999</v>
      </c>
      <c r="O45" s="51">
        <f t="shared" si="0"/>
        <v>17.8</v>
      </c>
      <c r="P45" s="51">
        <f t="shared" si="1"/>
        <v>18.399999999999999</v>
      </c>
      <c r="Q45" s="52">
        <f t="shared" si="3"/>
        <v>18.274999999999995</v>
      </c>
    </row>
    <row r="46" spans="1:17" x14ac:dyDescent="0.3">
      <c r="A46" s="45" t="s">
        <v>88</v>
      </c>
      <c r="B46" s="46" t="s">
        <v>43</v>
      </c>
      <c r="C46" s="47" t="s">
        <v>26</v>
      </c>
      <c r="D46" s="47" t="s">
        <v>15</v>
      </c>
      <c r="E46" s="47">
        <v>2016</v>
      </c>
      <c r="F46" s="48">
        <v>7.2</v>
      </c>
      <c r="G46" s="48" t="s">
        <v>22</v>
      </c>
      <c r="H46" s="49" t="str">
        <f t="shared" si="2"/>
        <v>Srebrna diploma</v>
      </c>
      <c r="I46" s="50">
        <v>17.8</v>
      </c>
      <c r="J46" s="50">
        <v>17.8</v>
      </c>
      <c r="K46" s="50">
        <v>18</v>
      </c>
      <c r="L46" s="50">
        <v>18.100000000000001</v>
      </c>
      <c r="M46" s="50">
        <v>18.100000000000001</v>
      </c>
      <c r="N46" s="50">
        <v>18.100000000000001</v>
      </c>
      <c r="O46" s="51">
        <f t="shared" si="0"/>
        <v>17.8</v>
      </c>
      <c r="P46" s="51">
        <f t="shared" si="1"/>
        <v>18.100000000000001</v>
      </c>
      <c r="Q46" s="52">
        <f t="shared" si="3"/>
        <v>18</v>
      </c>
    </row>
    <row r="47" spans="1:17" x14ac:dyDescent="0.3">
      <c r="A47" s="45" t="s">
        <v>89</v>
      </c>
      <c r="B47" s="46" t="s">
        <v>58</v>
      </c>
      <c r="C47" s="47" t="s">
        <v>38</v>
      </c>
      <c r="D47" s="47" t="s">
        <v>138</v>
      </c>
      <c r="E47" s="47">
        <v>2016</v>
      </c>
      <c r="F47" s="48">
        <v>7.5</v>
      </c>
      <c r="G47" s="48" t="s">
        <v>22</v>
      </c>
      <c r="H47" s="49" t="str">
        <f t="shared" si="2"/>
        <v>Zlata diploma</v>
      </c>
      <c r="I47" s="50">
        <v>18.100000000000001</v>
      </c>
      <c r="J47" s="50">
        <v>18.100000000000001</v>
      </c>
      <c r="K47" s="50">
        <v>18.2</v>
      </c>
      <c r="L47" s="50">
        <v>18.2</v>
      </c>
      <c r="M47" s="50">
        <v>17.899999999999999</v>
      </c>
      <c r="N47" s="50">
        <v>18.100000000000001</v>
      </c>
      <c r="O47" s="51">
        <f t="shared" si="0"/>
        <v>17.899999999999999</v>
      </c>
      <c r="P47" s="51">
        <f t="shared" si="1"/>
        <v>18.2</v>
      </c>
      <c r="Q47" s="52">
        <f t="shared" si="3"/>
        <v>18.125</v>
      </c>
    </row>
    <row r="48" spans="1:17" x14ac:dyDescent="0.3">
      <c r="A48" s="45" t="s">
        <v>90</v>
      </c>
      <c r="B48" s="46" t="s">
        <v>84</v>
      </c>
      <c r="C48" s="47" t="s">
        <v>35</v>
      </c>
      <c r="D48" s="47" t="s">
        <v>138</v>
      </c>
      <c r="E48" s="47">
        <v>2016</v>
      </c>
      <c r="F48" s="48">
        <v>8</v>
      </c>
      <c r="G48" s="48" t="s">
        <v>22</v>
      </c>
      <c r="H48" s="49" t="str">
        <f t="shared" si="2"/>
        <v>Zlata diploma</v>
      </c>
      <c r="I48" s="50">
        <v>18</v>
      </c>
      <c r="J48" s="50">
        <v>18.100000000000001</v>
      </c>
      <c r="K48" s="50">
        <v>18.2</v>
      </c>
      <c r="L48" s="50">
        <v>18.100000000000001</v>
      </c>
      <c r="M48" s="50">
        <v>18.2</v>
      </c>
      <c r="N48" s="50">
        <v>18.2</v>
      </c>
      <c r="O48" s="51">
        <f t="shared" si="0"/>
        <v>18</v>
      </c>
      <c r="P48" s="51">
        <f t="shared" si="1"/>
        <v>18.2</v>
      </c>
      <c r="Q48" s="52">
        <f t="shared" si="3"/>
        <v>18.150000000000002</v>
      </c>
    </row>
    <row r="49" spans="1:17" x14ac:dyDescent="0.3">
      <c r="A49" s="45" t="s">
        <v>91</v>
      </c>
      <c r="B49" s="46" t="s">
        <v>85</v>
      </c>
      <c r="C49" s="47" t="s">
        <v>35</v>
      </c>
      <c r="D49" s="47" t="s">
        <v>138</v>
      </c>
      <c r="E49" s="47">
        <v>2016</v>
      </c>
      <c r="F49" s="48">
        <v>8</v>
      </c>
      <c r="G49" s="48" t="s">
        <v>22</v>
      </c>
      <c r="H49" s="49" t="str">
        <f t="shared" si="2"/>
        <v>Srebrna diploma</v>
      </c>
      <c r="I49" s="50">
        <v>17.8</v>
      </c>
      <c r="J49" s="50">
        <v>18.2</v>
      </c>
      <c r="K49" s="50">
        <v>18.2</v>
      </c>
      <c r="L49" s="50">
        <v>17.8</v>
      </c>
      <c r="M49" s="50">
        <v>18.2</v>
      </c>
      <c r="N49" s="50">
        <v>18.100000000000001</v>
      </c>
      <c r="O49" s="51">
        <f t="shared" si="0"/>
        <v>17.8</v>
      </c>
      <c r="P49" s="51">
        <f t="shared" si="1"/>
        <v>18.2</v>
      </c>
      <c r="Q49" s="52">
        <f t="shared" si="3"/>
        <v>18.075000000000003</v>
      </c>
    </row>
    <row r="50" spans="1:17" x14ac:dyDescent="0.3">
      <c r="A50" s="45" t="s">
        <v>92</v>
      </c>
      <c r="B50" s="46" t="s">
        <v>98</v>
      </c>
      <c r="C50" s="47" t="s">
        <v>31</v>
      </c>
      <c r="D50" s="47" t="s">
        <v>138</v>
      </c>
      <c r="E50" s="47">
        <v>2016</v>
      </c>
      <c r="F50" s="48">
        <v>8</v>
      </c>
      <c r="G50" s="48" t="s">
        <v>22</v>
      </c>
      <c r="H50" s="49" t="str">
        <f t="shared" si="2"/>
        <v>Zlata diploma</v>
      </c>
      <c r="I50" s="50">
        <v>18.2</v>
      </c>
      <c r="J50" s="50">
        <v>18.399999999999999</v>
      </c>
      <c r="K50" s="50">
        <v>18.3</v>
      </c>
      <c r="L50" s="50">
        <v>18.3</v>
      </c>
      <c r="M50" s="50">
        <v>18.3</v>
      </c>
      <c r="N50" s="50">
        <v>18.2</v>
      </c>
      <c r="O50" s="51">
        <f t="shared" si="0"/>
        <v>18.2</v>
      </c>
      <c r="P50" s="51">
        <f t="shared" si="1"/>
        <v>18.399999999999999</v>
      </c>
      <c r="Q50" s="52">
        <f t="shared" si="3"/>
        <v>18.274999999999999</v>
      </c>
    </row>
    <row r="51" spans="1:17" x14ac:dyDescent="0.3">
      <c r="A51" s="45" t="s">
        <v>93</v>
      </c>
      <c r="B51" s="46" t="s">
        <v>79</v>
      </c>
      <c r="C51" s="47" t="s">
        <v>145</v>
      </c>
      <c r="D51" s="47" t="s">
        <v>138</v>
      </c>
      <c r="E51" s="47">
        <v>2016</v>
      </c>
      <c r="F51" s="48">
        <v>8.6999999999999993</v>
      </c>
      <c r="G51" s="48" t="s">
        <v>22</v>
      </c>
      <c r="H51" s="49" t="str">
        <f t="shared" si="2"/>
        <v>Zlata diploma</v>
      </c>
      <c r="I51" s="50">
        <v>18.3</v>
      </c>
      <c r="J51" s="50">
        <v>18.399999999999999</v>
      </c>
      <c r="K51" s="50">
        <v>18.3</v>
      </c>
      <c r="L51" s="50">
        <v>18.3</v>
      </c>
      <c r="M51" s="50">
        <v>18.399999999999999</v>
      </c>
      <c r="N51" s="50">
        <v>18.2</v>
      </c>
      <c r="O51" s="51">
        <f t="shared" si="0"/>
        <v>18.2</v>
      </c>
      <c r="P51" s="51">
        <f t="shared" si="1"/>
        <v>18.399999999999999</v>
      </c>
      <c r="Q51" s="52">
        <f t="shared" si="3"/>
        <v>18.324999999999999</v>
      </c>
    </row>
    <row r="52" spans="1:17" x14ac:dyDescent="0.3">
      <c r="A52" s="45" t="s">
        <v>94</v>
      </c>
      <c r="B52" s="46" t="s">
        <v>80</v>
      </c>
      <c r="C52" s="47" t="s">
        <v>32</v>
      </c>
      <c r="D52" s="47" t="s">
        <v>138</v>
      </c>
      <c r="E52" s="47">
        <v>2016</v>
      </c>
      <c r="F52" s="48">
        <v>9</v>
      </c>
      <c r="G52" s="48" t="s">
        <v>22</v>
      </c>
      <c r="H52" s="49" t="str">
        <f t="shared" si="2"/>
        <v>Zlata diploma</v>
      </c>
      <c r="I52" s="50">
        <v>18.2</v>
      </c>
      <c r="J52" s="50">
        <v>18.3</v>
      </c>
      <c r="K52" s="50">
        <v>18.3</v>
      </c>
      <c r="L52" s="50">
        <v>18.2</v>
      </c>
      <c r="M52" s="50">
        <v>18.399999999999999</v>
      </c>
      <c r="N52" s="50">
        <v>18.100000000000001</v>
      </c>
      <c r="O52" s="51">
        <f t="shared" si="0"/>
        <v>18.100000000000001</v>
      </c>
      <c r="P52" s="51">
        <f t="shared" si="1"/>
        <v>18.399999999999999</v>
      </c>
      <c r="Q52" s="52">
        <f t="shared" si="3"/>
        <v>18.25</v>
      </c>
    </row>
    <row r="53" spans="1:17" x14ac:dyDescent="0.3">
      <c r="A53" s="45" t="s">
        <v>95</v>
      </c>
      <c r="B53" s="46" t="s">
        <v>104</v>
      </c>
      <c r="C53" s="47" t="s">
        <v>155</v>
      </c>
      <c r="D53" s="47" t="s">
        <v>138</v>
      </c>
      <c r="E53" s="47">
        <v>2016</v>
      </c>
      <c r="F53" s="48">
        <v>9</v>
      </c>
      <c r="G53" s="48" t="s">
        <v>22</v>
      </c>
      <c r="H53" s="49" t="str">
        <f t="shared" si="2"/>
        <v>Zlata diploma</v>
      </c>
      <c r="I53" s="50">
        <v>18.2</v>
      </c>
      <c r="J53" s="50">
        <v>18.100000000000001</v>
      </c>
      <c r="K53" s="50">
        <v>18.2</v>
      </c>
      <c r="L53" s="50">
        <v>18.2</v>
      </c>
      <c r="M53" s="50">
        <v>18.3</v>
      </c>
      <c r="N53" s="50">
        <v>18.100000000000001</v>
      </c>
      <c r="O53" s="51">
        <f t="shared" si="0"/>
        <v>18.100000000000001</v>
      </c>
      <c r="P53" s="51">
        <f t="shared" si="1"/>
        <v>18.3</v>
      </c>
      <c r="Q53" s="52">
        <f t="shared" si="3"/>
        <v>18.174999999999997</v>
      </c>
    </row>
    <row r="54" spans="1:17" x14ac:dyDescent="0.3">
      <c r="A54" s="45" t="s">
        <v>96</v>
      </c>
      <c r="B54" s="46" t="s">
        <v>44</v>
      </c>
      <c r="C54" s="47" t="s">
        <v>125</v>
      </c>
      <c r="D54" s="47" t="s">
        <v>116</v>
      </c>
      <c r="E54" s="47">
        <v>2016</v>
      </c>
      <c r="F54" s="48">
        <v>7.8</v>
      </c>
      <c r="G54" s="48" t="s">
        <v>22</v>
      </c>
      <c r="H54" s="49" t="str">
        <f t="shared" si="2"/>
        <v>Srebrna diploma</v>
      </c>
      <c r="I54" s="50">
        <v>18.100000000000001</v>
      </c>
      <c r="J54" s="50">
        <v>18.100000000000001</v>
      </c>
      <c r="K54" s="50">
        <v>17.600000000000001</v>
      </c>
      <c r="L54" s="50">
        <v>18.100000000000001</v>
      </c>
      <c r="M54" s="50">
        <v>17.600000000000001</v>
      </c>
      <c r="N54" s="50">
        <v>17.2</v>
      </c>
      <c r="O54" s="51">
        <f t="shared" si="0"/>
        <v>17.2</v>
      </c>
      <c r="P54" s="51">
        <f t="shared" si="1"/>
        <v>18.100000000000001</v>
      </c>
      <c r="Q54" s="52">
        <f t="shared" si="3"/>
        <v>17.850000000000001</v>
      </c>
    </row>
    <row r="55" spans="1:17" x14ac:dyDescent="0.3">
      <c r="A55" s="45" t="s">
        <v>97</v>
      </c>
      <c r="B55" s="46" t="s">
        <v>51</v>
      </c>
      <c r="C55" s="47" t="s">
        <v>130</v>
      </c>
      <c r="D55" s="47" t="s">
        <v>37</v>
      </c>
      <c r="E55" s="47">
        <v>2016</v>
      </c>
      <c r="F55" s="48">
        <v>5.5</v>
      </c>
      <c r="G55" s="48" t="s">
        <v>21</v>
      </c>
      <c r="H55" s="49" t="str">
        <f>IF(ISBLANK(N55),"",IF(Q55&gt;19.09,"Velika zlata diploma",IF(Q55&gt;18.09,"Zlata diploma",IF(Q55&gt;17.1,"Srebrna diploma",IF(Q55&gt;16.1,"Bronasta diploma",IF(Q55&gt;14.1,"Priznanje",IF(Q55&lt;14.1,"Ni ocene ali Izloceno")))))))</f>
        <v>Bronasta diploma</v>
      </c>
      <c r="I55" s="50">
        <v>16.2</v>
      </c>
      <c r="J55" s="50">
        <v>16.2</v>
      </c>
      <c r="K55" s="50">
        <v>16</v>
      </c>
      <c r="L55" s="50">
        <v>16.100000000000001</v>
      </c>
      <c r="M55" s="50">
        <v>16</v>
      </c>
      <c r="N55" s="50">
        <v>16.899999999999999</v>
      </c>
      <c r="O55" s="51">
        <f t="shared" si="0"/>
        <v>16</v>
      </c>
      <c r="P55" s="51">
        <f t="shared" si="1"/>
        <v>16.899999999999999</v>
      </c>
      <c r="Q55" s="52">
        <f t="shared" si="3"/>
        <v>16.125</v>
      </c>
    </row>
    <row r="56" spans="1:17" x14ac:dyDescent="0.3">
      <c r="A56" s="45" t="s">
        <v>98</v>
      </c>
      <c r="B56" s="46" t="s">
        <v>57</v>
      </c>
      <c r="C56" s="47" t="s">
        <v>134</v>
      </c>
      <c r="D56" s="47" t="s">
        <v>137</v>
      </c>
      <c r="E56" s="47">
        <v>2016</v>
      </c>
      <c r="F56" s="48">
        <v>5.5</v>
      </c>
      <c r="G56" s="48" t="s">
        <v>21</v>
      </c>
      <c r="H56" s="49" t="str">
        <f t="shared" si="2"/>
        <v>Srebrna diploma</v>
      </c>
      <c r="I56" s="50">
        <v>17</v>
      </c>
      <c r="J56" s="50">
        <v>17.399999999999999</v>
      </c>
      <c r="K56" s="50">
        <v>17.5</v>
      </c>
      <c r="L56" s="50">
        <v>17.399999999999999</v>
      </c>
      <c r="M56" s="50">
        <v>17.399999999999999</v>
      </c>
      <c r="N56" s="50">
        <v>17.100000000000001</v>
      </c>
      <c r="O56" s="51">
        <f t="shared" si="0"/>
        <v>17</v>
      </c>
      <c r="P56" s="51">
        <f t="shared" si="1"/>
        <v>17.5</v>
      </c>
      <c r="Q56" s="52">
        <f t="shared" si="3"/>
        <v>17.324999999999996</v>
      </c>
    </row>
    <row r="57" spans="1:17" x14ac:dyDescent="0.3">
      <c r="A57" s="45" t="s">
        <v>99</v>
      </c>
      <c r="B57" s="46" t="s">
        <v>55</v>
      </c>
      <c r="C57" s="47" t="s">
        <v>135</v>
      </c>
      <c r="D57" s="47" t="s">
        <v>128</v>
      </c>
      <c r="E57" s="47">
        <v>2016</v>
      </c>
      <c r="F57" s="48">
        <v>5.5</v>
      </c>
      <c r="G57" s="48" t="s">
        <v>21</v>
      </c>
      <c r="H57" s="49" t="str">
        <f t="shared" si="2"/>
        <v>Srebrna diploma</v>
      </c>
      <c r="I57" s="50">
        <v>17.2</v>
      </c>
      <c r="J57" s="50">
        <v>17.5</v>
      </c>
      <c r="K57" s="50">
        <v>17.3</v>
      </c>
      <c r="L57" s="50">
        <v>16.899999999999999</v>
      </c>
      <c r="M57" s="50">
        <v>17.2</v>
      </c>
      <c r="N57" s="50">
        <v>17.3</v>
      </c>
      <c r="O57" s="51">
        <f t="shared" si="0"/>
        <v>16.899999999999999</v>
      </c>
      <c r="P57" s="51">
        <f t="shared" si="1"/>
        <v>17.5</v>
      </c>
      <c r="Q57" s="52">
        <f t="shared" si="3"/>
        <v>17.25</v>
      </c>
    </row>
    <row r="58" spans="1:17" x14ac:dyDescent="0.3">
      <c r="A58" s="45" t="s">
        <v>101</v>
      </c>
      <c r="B58" s="46" t="s">
        <v>48</v>
      </c>
      <c r="C58" s="47" t="s">
        <v>34</v>
      </c>
      <c r="D58" s="47" t="s">
        <v>128</v>
      </c>
      <c r="E58" s="47">
        <v>2016</v>
      </c>
      <c r="F58" s="48">
        <v>7.6</v>
      </c>
      <c r="G58" s="48" t="s">
        <v>21</v>
      </c>
      <c r="H58" s="49" t="str">
        <f>IF(ISBLANK(N58),"",IF(Q58&gt;19.09,"Velika zlata diploma",IF(Q58&gt;18.09,"Zlata diploma",IF(Q58&gt;17.09,"Srebrna diploma",IF(Q58&gt;16.1,"Bronastan diploma",IF(Q58&gt;14.1,"Priznanje",IF(Q58&lt;14.1,"Ni ocene ali Izloceno")))))))</f>
        <v>Srebrna diploma</v>
      </c>
      <c r="I58" s="50">
        <v>15.5</v>
      </c>
      <c r="J58" s="50">
        <v>17.5</v>
      </c>
      <c r="K58" s="50">
        <v>17.899999999999999</v>
      </c>
      <c r="L58" s="50">
        <v>16.600000000000001</v>
      </c>
      <c r="M58" s="50">
        <v>16.399999999999999</v>
      </c>
      <c r="N58" s="50">
        <v>17.899999999999999</v>
      </c>
      <c r="O58" s="51">
        <f t="shared" si="0"/>
        <v>15.5</v>
      </c>
      <c r="P58" s="51">
        <f t="shared" si="1"/>
        <v>17.899999999999999</v>
      </c>
      <c r="Q58" s="52">
        <f t="shared" si="3"/>
        <v>17.100000000000001</v>
      </c>
    </row>
    <row r="59" spans="1:17" x14ac:dyDescent="0.3">
      <c r="A59" s="45" t="s">
        <v>102</v>
      </c>
      <c r="B59" s="46" t="s">
        <v>52</v>
      </c>
      <c r="C59" s="47" t="s">
        <v>131</v>
      </c>
      <c r="D59" s="47" t="s">
        <v>111</v>
      </c>
      <c r="E59" s="47">
        <v>2016</v>
      </c>
      <c r="F59" s="48">
        <v>5.5</v>
      </c>
      <c r="G59" s="48" t="s">
        <v>21</v>
      </c>
      <c r="H59" s="49" t="str">
        <f t="shared" si="2"/>
        <v>Srebrna diploma</v>
      </c>
      <c r="I59" s="50">
        <v>17</v>
      </c>
      <c r="J59" s="50">
        <v>17.8</v>
      </c>
      <c r="K59" s="50">
        <v>17.8</v>
      </c>
      <c r="L59" s="50">
        <v>18.2</v>
      </c>
      <c r="M59" s="50">
        <v>17.399999999999999</v>
      </c>
      <c r="N59" s="50">
        <v>11</v>
      </c>
      <c r="O59" s="51">
        <f t="shared" si="0"/>
        <v>11</v>
      </c>
      <c r="P59" s="51">
        <f t="shared" si="1"/>
        <v>18.2</v>
      </c>
      <c r="Q59" s="52">
        <f t="shared" si="3"/>
        <v>17.499999999999996</v>
      </c>
    </row>
    <row r="60" spans="1:17" x14ac:dyDescent="0.3">
      <c r="A60" s="45" t="s">
        <v>103</v>
      </c>
      <c r="B60" s="46" t="s">
        <v>53</v>
      </c>
      <c r="C60" s="47" t="s">
        <v>132</v>
      </c>
      <c r="D60" s="47" t="s">
        <v>111</v>
      </c>
      <c r="E60" s="53">
        <v>2015</v>
      </c>
      <c r="F60" s="48">
        <v>5.5</v>
      </c>
      <c r="G60" s="48" t="s">
        <v>21</v>
      </c>
      <c r="H60" s="49" t="str">
        <f t="shared" si="2"/>
        <v>Srebrna diploma</v>
      </c>
      <c r="I60" s="50">
        <v>18.100000000000001</v>
      </c>
      <c r="J60" s="50">
        <v>18.100000000000001</v>
      </c>
      <c r="K60" s="50">
        <v>18</v>
      </c>
      <c r="L60" s="50">
        <v>18</v>
      </c>
      <c r="M60" s="50">
        <v>18.100000000000001</v>
      </c>
      <c r="N60" s="50">
        <v>17.5</v>
      </c>
      <c r="O60" s="51">
        <f t="shared" si="0"/>
        <v>17.5</v>
      </c>
      <c r="P60" s="51">
        <f t="shared" si="1"/>
        <v>18.100000000000001</v>
      </c>
      <c r="Q60" s="52">
        <f t="shared" si="3"/>
        <v>18.050000000000004</v>
      </c>
    </row>
    <row r="61" spans="1:17" x14ac:dyDescent="0.3">
      <c r="A61" s="45" t="s">
        <v>104</v>
      </c>
      <c r="B61" s="46" t="s">
        <v>54</v>
      </c>
      <c r="C61" s="47" t="s">
        <v>134</v>
      </c>
      <c r="D61" s="47" t="s">
        <v>111</v>
      </c>
      <c r="E61" s="47">
        <v>2016</v>
      </c>
      <c r="F61" s="48">
        <v>5.5</v>
      </c>
      <c r="G61" s="48" t="s">
        <v>21</v>
      </c>
      <c r="H61" s="49" t="str">
        <f t="shared" si="2"/>
        <v>Srebrna diploma</v>
      </c>
      <c r="I61" s="50">
        <v>17.899999999999999</v>
      </c>
      <c r="J61" s="50">
        <v>18.100000000000001</v>
      </c>
      <c r="K61" s="50">
        <v>18</v>
      </c>
      <c r="L61" s="50">
        <v>17.8</v>
      </c>
      <c r="M61" s="50">
        <v>17.5</v>
      </c>
      <c r="N61" s="50">
        <v>17.7</v>
      </c>
      <c r="O61" s="51">
        <f t="shared" si="0"/>
        <v>17.5</v>
      </c>
      <c r="P61" s="51">
        <f t="shared" si="1"/>
        <v>18.100000000000001</v>
      </c>
      <c r="Q61" s="52">
        <f t="shared" si="3"/>
        <v>17.850000000000001</v>
      </c>
    </row>
    <row r="62" spans="1:17" x14ac:dyDescent="0.3">
      <c r="A62" s="45" t="s">
        <v>106</v>
      </c>
      <c r="B62" s="46" t="s">
        <v>82</v>
      </c>
      <c r="C62" s="47" t="s">
        <v>35</v>
      </c>
      <c r="D62" s="47" t="s">
        <v>111</v>
      </c>
      <c r="E62" s="47">
        <v>2016</v>
      </c>
      <c r="F62" s="48">
        <v>6.5</v>
      </c>
      <c r="G62" s="48" t="s">
        <v>21</v>
      </c>
      <c r="H62" s="49" t="str">
        <f t="shared" ref="H62:H70" si="4">IF(ISBLANK(N62),"",IF(Q62&gt;19.09,"Velika zlata diploma",IF(Q62&gt;18.09,"Zlata diploma",IF(Q62&gt;17.1,"Srebrna diploma",IF(Q62&gt;16.1,"Bronastan diploma",IF(Q62&gt;14.1,"Priznanje",IF(Q62&lt;14.1,"Ni ocene ali Izloceno")))))))</f>
        <v>Srebrna diploma</v>
      </c>
      <c r="I62" s="50">
        <v>17.600000000000001</v>
      </c>
      <c r="J62" s="50">
        <v>17.899999999999999</v>
      </c>
      <c r="K62" s="50">
        <v>17.8</v>
      </c>
      <c r="L62" s="50">
        <v>17.600000000000001</v>
      </c>
      <c r="M62" s="50">
        <v>18.2</v>
      </c>
      <c r="N62" s="50">
        <v>17.5</v>
      </c>
      <c r="O62" s="51">
        <f t="shared" ref="O62:O71" si="5">MIN(I62:N62)</f>
        <v>17.5</v>
      </c>
      <c r="P62" s="51">
        <f t="shared" ref="P62:P71" si="6">MAX(I62:N62)</f>
        <v>18.2</v>
      </c>
      <c r="Q62" s="52">
        <f t="shared" ref="Q62:Q71" si="7">(SUM(I62:N62)-(O62+P62))/4</f>
        <v>17.725000000000001</v>
      </c>
    </row>
    <row r="63" spans="1:17" x14ac:dyDescent="0.3">
      <c r="A63" s="45" t="s">
        <v>107</v>
      </c>
      <c r="B63" s="46" t="s">
        <v>120</v>
      </c>
      <c r="C63" s="47" t="s">
        <v>159</v>
      </c>
      <c r="D63" s="47" t="s">
        <v>111</v>
      </c>
      <c r="E63" s="47">
        <v>2016</v>
      </c>
      <c r="F63" s="48">
        <v>6.5</v>
      </c>
      <c r="G63" s="48" t="s">
        <v>21</v>
      </c>
      <c r="H63" s="49" t="str">
        <f t="shared" si="4"/>
        <v>Srebrna diploma</v>
      </c>
      <c r="I63" s="50">
        <v>17.100000000000001</v>
      </c>
      <c r="J63" s="50">
        <v>17.600000000000001</v>
      </c>
      <c r="K63" s="50">
        <v>17.8</v>
      </c>
      <c r="L63" s="50">
        <v>17.100000000000001</v>
      </c>
      <c r="M63" s="50">
        <v>17.7</v>
      </c>
      <c r="N63" s="50">
        <v>17.7</v>
      </c>
      <c r="O63" s="51">
        <f t="shared" si="5"/>
        <v>17.100000000000001</v>
      </c>
      <c r="P63" s="51">
        <f t="shared" si="6"/>
        <v>17.8</v>
      </c>
      <c r="Q63" s="52">
        <f t="shared" si="7"/>
        <v>17.524999999999999</v>
      </c>
    </row>
    <row r="64" spans="1:17" x14ac:dyDescent="0.3">
      <c r="A64" s="45" t="s">
        <v>110</v>
      </c>
      <c r="B64" s="46" t="s">
        <v>106</v>
      </c>
      <c r="C64" s="47" t="s">
        <v>155</v>
      </c>
      <c r="D64" s="47" t="s">
        <v>111</v>
      </c>
      <c r="E64" s="47">
        <v>2016</v>
      </c>
      <c r="F64" s="48">
        <v>8</v>
      </c>
      <c r="G64" s="48" t="s">
        <v>22</v>
      </c>
      <c r="H64" s="49" t="str">
        <f t="shared" si="4"/>
        <v>Srebrna diploma</v>
      </c>
      <c r="I64" s="50">
        <v>17.3</v>
      </c>
      <c r="J64" s="50">
        <v>17.5</v>
      </c>
      <c r="K64" s="50">
        <v>17.7</v>
      </c>
      <c r="L64" s="50">
        <v>17.5</v>
      </c>
      <c r="M64" s="50">
        <v>17.7</v>
      </c>
      <c r="N64" s="50">
        <v>17.600000000000001</v>
      </c>
      <c r="O64" s="51">
        <f t="shared" si="5"/>
        <v>17.3</v>
      </c>
      <c r="P64" s="51">
        <f t="shared" si="6"/>
        <v>17.7</v>
      </c>
      <c r="Q64" s="52">
        <f t="shared" si="7"/>
        <v>17.575000000000003</v>
      </c>
    </row>
    <row r="65" spans="1:19" x14ac:dyDescent="0.3">
      <c r="A65" s="45" t="s">
        <v>117</v>
      </c>
      <c r="B65" s="46" t="s">
        <v>123</v>
      </c>
      <c r="C65" s="47" t="s">
        <v>160</v>
      </c>
      <c r="D65" s="47" t="s">
        <v>111</v>
      </c>
      <c r="E65" s="47">
        <v>2016</v>
      </c>
      <c r="F65" s="48">
        <v>8</v>
      </c>
      <c r="G65" s="48" t="s">
        <v>21</v>
      </c>
      <c r="H65" s="49" t="str">
        <f t="shared" si="4"/>
        <v>Srebrna diploma</v>
      </c>
      <c r="I65" s="50">
        <v>17.7</v>
      </c>
      <c r="J65" s="50">
        <v>17.899999999999999</v>
      </c>
      <c r="K65" s="50">
        <v>17.899999999999999</v>
      </c>
      <c r="L65" s="50">
        <v>17.8</v>
      </c>
      <c r="M65" s="50">
        <v>17.899999999999999</v>
      </c>
      <c r="N65" s="50">
        <v>17.399999999999999</v>
      </c>
      <c r="O65" s="51">
        <f t="shared" si="5"/>
        <v>17.399999999999999</v>
      </c>
      <c r="P65" s="51">
        <f t="shared" si="6"/>
        <v>17.899999999999999</v>
      </c>
      <c r="Q65" s="52">
        <f t="shared" si="7"/>
        <v>17.824999999999999</v>
      </c>
    </row>
    <row r="66" spans="1:19" x14ac:dyDescent="0.3">
      <c r="A66" s="45" t="s">
        <v>118</v>
      </c>
      <c r="B66" s="46" t="s">
        <v>56</v>
      </c>
      <c r="C66" s="47" t="s">
        <v>132</v>
      </c>
      <c r="D66" s="47" t="s">
        <v>136</v>
      </c>
      <c r="E66" s="47">
        <v>2015</v>
      </c>
      <c r="F66" s="48">
        <v>5.5</v>
      </c>
      <c r="G66" s="48" t="s">
        <v>21</v>
      </c>
      <c r="H66" s="49" t="str">
        <f t="shared" si="4"/>
        <v>Zlata diploma</v>
      </c>
      <c r="I66" s="50">
        <v>18.2</v>
      </c>
      <c r="J66" s="50">
        <v>18.100000000000001</v>
      </c>
      <c r="K66" s="50">
        <v>18.2</v>
      </c>
      <c r="L66" s="50">
        <v>18.2</v>
      </c>
      <c r="M66" s="50">
        <v>18.100000000000001</v>
      </c>
      <c r="N66" s="50">
        <v>11</v>
      </c>
      <c r="O66" s="51">
        <f t="shared" si="5"/>
        <v>11</v>
      </c>
      <c r="P66" s="51">
        <f t="shared" si="6"/>
        <v>18.2</v>
      </c>
      <c r="Q66" s="52">
        <f t="shared" si="7"/>
        <v>18.150000000000002</v>
      </c>
    </row>
    <row r="67" spans="1:19" x14ac:dyDescent="0.3">
      <c r="A67" s="45" t="s">
        <v>119</v>
      </c>
      <c r="B67" s="46" t="s">
        <v>83</v>
      </c>
      <c r="C67" s="47" t="s">
        <v>35</v>
      </c>
      <c r="D67" s="47" t="s">
        <v>20</v>
      </c>
      <c r="E67" s="47">
        <v>2016</v>
      </c>
      <c r="F67" s="48">
        <v>7</v>
      </c>
      <c r="G67" s="48" t="s">
        <v>21</v>
      </c>
      <c r="H67" s="49" t="str">
        <f t="shared" si="4"/>
        <v>Srebrna diploma</v>
      </c>
      <c r="I67" s="50">
        <v>17.5</v>
      </c>
      <c r="J67" s="50">
        <v>17.399999999999999</v>
      </c>
      <c r="K67" s="50">
        <v>18.2</v>
      </c>
      <c r="L67" s="50">
        <v>17.600000000000001</v>
      </c>
      <c r="M67" s="50">
        <v>17.899999999999999</v>
      </c>
      <c r="N67" s="50">
        <v>17.899999999999999</v>
      </c>
      <c r="O67" s="51">
        <f t="shared" si="5"/>
        <v>17.399999999999999</v>
      </c>
      <c r="P67" s="51">
        <f t="shared" si="6"/>
        <v>18.2</v>
      </c>
      <c r="Q67" s="52">
        <f t="shared" si="7"/>
        <v>17.725000000000001</v>
      </c>
    </row>
    <row r="68" spans="1:19" x14ac:dyDescent="0.3">
      <c r="A68" s="45" t="s">
        <v>121</v>
      </c>
      <c r="B68" s="46" t="s">
        <v>95</v>
      </c>
      <c r="C68" s="47" t="s">
        <v>30</v>
      </c>
      <c r="D68" s="47" t="s">
        <v>151</v>
      </c>
      <c r="E68" s="47">
        <v>2016</v>
      </c>
      <c r="F68" s="48">
        <v>8.1999999999999993</v>
      </c>
      <c r="G68" s="48" t="s">
        <v>22</v>
      </c>
      <c r="H68" s="49" t="str">
        <f t="shared" si="4"/>
        <v>Zlata diploma</v>
      </c>
      <c r="I68" s="50">
        <v>18.5</v>
      </c>
      <c r="J68" s="50">
        <v>18.399999999999999</v>
      </c>
      <c r="K68" s="50">
        <v>18.5</v>
      </c>
      <c r="L68" s="50">
        <v>18.8</v>
      </c>
      <c r="M68" s="50">
        <v>18.8</v>
      </c>
      <c r="N68" s="50">
        <v>18.8</v>
      </c>
      <c r="O68" s="51">
        <f t="shared" si="5"/>
        <v>18.399999999999999</v>
      </c>
      <c r="P68" s="51">
        <f t="shared" si="6"/>
        <v>18.8</v>
      </c>
      <c r="Q68" s="52">
        <f t="shared" si="7"/>
        <v>18.649999999999999</v>
      </c>
    </row>
    <row r="69" spans="1:19" x14ac:dyDescent="0.3">
      <c r="A69" s="45" t="s">
        <v>122</v>
      </c>
      <c r="B69" s="46" t="s">
        <v>47</v>
      </c>
      <c r="C69" s="47" t="s">
        <v>29</v>
      </c>
      <c r="D69" s="47" t="s">
        <v>152</v>
      </c>
      <c r="E69" s="47">
        <v>2016</v>
      </c>
      <c r="F69" s="48">
        <v>18</v>
      </c>
      <c r="G69" s="48" t="s">
        <v>22</v>
      </c>
      <c r="H69" s="49" t="str">
        <f t="shared" si="4"/>
        <v>Velika zlata diploma</v>
      </c>
      <c r="I69" s="50">
        <v>19.2</v>
      </c>
      <c r="J69" s="50">
        <v>19.100000000000001</v>
      </c>
      <c r="K69" s="50">
        <v>19.2</v>
      </c>
      <c r="L69" s="50">
        <v>19.3</v>
      </c>
      <c r="M69" s="50">
        <v>19.100000000000001</v>
      </c>
      <c r="N69" s="50">
        <v>19.100000000000001</v>
      </c>
      <c r="O69" s="51">
        <f t="shared" si="5"/>
        <v>19.100000000000001</v>
      </c>
      <c r="P69" s="51">
        <f t="shared" si="6"/>
        <v>19.3</v>
      </c>
      <c r="Q69" s="52">
        <f t="shared" si="7"/>
        <v>19.149999999999999</v>
      </c>
    </row>
    <row r="70" spans="1:19" x14ac:dyDescent="0.3">
      <c r="A70" s="45" t="s">
        <v>123</v>
      </c>
      <c r="B70" s="46" t="s">
        <v>96</v>
      </c>
      <c r="C70" s="47" t="s">
        <v>30</v>
      </c>
      <c r="D70" s="47" t="s">
        <v>152</v>
      </c>
      <c r="E70" s="47">
        <v>2016</v>
      </c>
      <c r="F70" s="48">
        <v>15</v>
      </c>
      <c r="G70" s="48" t="s">
        <v>22</v>
      </c>
      <c r="H70" s="49" t="str">
        <f t="shared" si="4"/>
        <v>Zlata diploma</v>
      </c>
      <c r="I70" s="50">
        <v>19</v>
      </c>
      <c r="J70" s="50">
        <v>18.899999999999999</v>
      </c>
      <c r="K70" s="50">
        <v>19.3</v>
      </c>
      <c r="L70" s="50">
        <v>19.2</v>
      </c>
      <c r="M70" s="50">
        <v>19</v>
      </c>
      <c r="N70" s="50">
        <v>19</v>
      </c>
      <c r="O70" s="51">
        <f t="shared" si="5"/>
        <v>18.899999999999999</v>
      </c>
      <c r="P70" s="51">
        <f t="shared" si="6"/>
        <v>19.3</v>
      </c>
      <c r="Q70" s="52">
        <f t="shared" si="7"/>
        <v>19.05</v>
      </c>
      <c r="S70" s="54"/>
    </row>
    <row r="71" spans="1:19" x14ac:dyDescent="0.3">
      <c r="A71" s="45" t="s">
        <v>124</v>
      </c>
      <c r="B71" s="46" t="s">
        <v>46</v>
      </c>
      <c r="C71" s="47" t="s">
        <v>29</v>
      </c>
      <c r="D71" s="47" t="s">
        <v>126</v>
      </c>
      <c r="E71" s="47">
        <v>2016</v>
      </c>
      <c r="F71" s="48">
        <v>16.5</v>
      </c>
      <c r="G71" s="48" t="s">
        <v>22</v>
      </c>
      <c r="H71" s="49" t="str">
        <f>IF(ISBLANK(N71),"",IF(Q71&gt;19.09,"Velika zlata diploma",IF(Q71&gt;18.09,"Zlata diploma",IF(Q71&gt;17.1,"Srebrna diploma",IF(Q71&gt;16.1,"Bronastan diploma",IF(Q71&gt;14.1,"Priznanje",IF(Q71&lt;14.1,"Ni ocene ali Izloceno")))))))</f>
        <v>Velika zlata diploma</v>
      </c>
      <c r="I71" s="50">
        <v>18.899999999999999</v>
      </c>
      <c r="J71" s="50">
        <v>19.399999999999999</v>
      </c>
      <c r="K71" s="50">
        <v>19.399999999999999</v>
      </c>
      <c r="L71" s="50">
        <v>18.8</v>
      </c>
      <c r="M71" s="50">
        <v>19.2</v>
      </c>
      <c r="N71" s="50">
        <v>19.100000000000001</v>
      </c>
      <c r="O71" s="51">
        <f t="shared" si="5"/>
        <v>18.8</v>
      </c>
      <c r="P71" s="51">
        <f t="shared" si="6"/>
        <v>19.399999999999999</v>
      </c>
      <c r="Q71" s="52">
        <f t="shared" si="7"/>
        <v>19.150000000000002</v>
      </c>
    </row>
    <row r="72" spans="1:19" x14ac:dyDescent="0.3">
      <c r="Q72" s="5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G1" zoomScale="70" zoomScaleNormal="70" workbookViewId="0">
      <selection activeCell="N2" sqref="N2"/>
    </sheetView>
  </sheetViews>
  <sheetFormatPr defaultRowHeight="14.4" x14ac:dyDescent="0.3"/>
  <cols>
    <col min="1" max="1" width="13.5546875" customWidth="1"/>
    <col min="2" max="2" width="25" bestFit="1" customWidth="1"/>
    <col min="3" max="3" width="14" bestFit="1" customWidth="1"/>
    <col min="4" max="4" width="16.88671875" bestFit="1" customWidth="1"/>
    <col min="5" max="5" width="21.6640625" bestFit="1" customWidth="1"/>
    <col min="6" max="6" width="19.109375" bestFit="1" customWidth="1"/>
    <col min="7" max="7" width="41.6640625" bestFit="1" customWidth="1"/>
    <col min="8" max="13" width="20.6640625" customWidth="1"/>
    <col min="14" max="15" width="20.109375" customWidth="1"/>
    <col min="16" max="16" width="16.44140625" customWidth="1"/>
    <col min="17" max="17" width="11.6640625" bestFit="1" customWidth="1"/>
    <col min="18" max="18" width="21.6640625" bestFit="1" customWidth="1"/>
  </cols>
  <sheetData>
    <row r="1" spans="1:18" ht="64.8" x14ac:dyDescent="0.6">
      <c r="A1" s="12" t="s">
        <v>169</v>
      </c>
      <c r="B1" s="13" t="s">
        <v>3</v>
      </c>
      <c r="C1" s="13" t="s">
        <v>133</v>
      </c>
      <c r="D1" s="13" t="s">
        <v>4</v>
      </c>
      <c r="E1" s="13" t="s">
        <v>3</v>
      </c>
      <c r="F1" s="13" t="s">
        <v>161</v>
      </c>
      <c r="G1" s="1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4" t="s">
        <v>171</v>
      </c>
      <c r="O1" s="34" t="s">
        <v>172</v>
      </c>
      <c r="P1" s="17" t="s">
        <v>168</v>
      </c>
      <c r="Q1" s="16" t="s">
        <v>0</v>
      </c>
      <c r="R1" s="18" t="s">
        <v>3</v>
      </c>
    </row>
    <row r="2" spans="1:18" ht="32.25" x14ac:dyDescent="0.5">
      <c r="A2" s="20" t="s">
        <v>41</v>
      </c>
      <c r="B2" s="22" t="s">
        <v>170</v>
      </c>
      <c r="C2" s="22">
        <v>2016</v>
      </c>
      <c r="D2" s="23">
        <v>6.5</v>
      </c>
      <c r="E2" s="23" t="s">
        <v>22</v>
      </c>
      <c r="F2" s="23"/>
      <c r="G2" s="24" t="str">
        <f t="shared" ref="G2" si="0">IF(P2&gt;19.09,"Velika zlata diploma",IF(P2&gt;18.09,"Zlata diploma",IF(P2&gt;17.1,"Srebrna diploma",IF(P2&gt;16.1,"Bronastan diploma",IF(P2&gt;14.1,"Priznanje",IF(P2&lt;14.1,"Ni ocene ali Izloceno"))))))</f>
        <v>Srebrna diploma</v>
      </c>
      <c r="H2" s="30">
        <v>17.7</v>
      </c>
      <c r="I2" s="30">
        <v>17.899999999999999</v>
      </c>
      <c r="J2" s="30">
        <v>17.5</v>
      </c>
      <c r="K2" s="30">
        <v>17.8</v>
      </c>
      <c r="L2" s="30">
        <v>17.8</v>
      </c>
      <c r="M2" s="30">
        <v>17.8</v>
      </c>
      <c r="N2" s="33">
        <f t="shared" ref="N2" si="1">MIN(H2:M2)</f>
        <v>17.5</v>
      </c>
      <c r="O2" s="33">
        <f t="shared" ref="O2" si="2">MAX(H2:M2)</f>
        <v>17.899999999999999</v>
      </c>
      <c r="P2" s="32">
        <f>(SUM(H2:M2)-(N2+O2))/4</f>
        <v>17.774999999999999</v>
      </c>
      <c r="Q2" s="25" t="str">
        <f>A2</f>
        <v>1.</v>
      </c>
      <c r="R2" s="25" t="str">
        <f>B2</f>
        <v>Nulti vzorec</v>
      </c>
    </row>
    <row r="3" spans="1:18" ht="15" x14ac:dyDescent="0.25">
      <c r="H3">
        <v>17.899999999999999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zoomScaleNormal="100" workbookViewId="0">
      <pane ySplit="1" topLeftCell="A2" activePane="bottomLeft" state="frozenSplit"/>
      <selection activeCell="A6" sqref="A6"/>
      <selection pane="bottomLeft" activeCell="E2" sqref="E2"/>
    </sheetView>
  </sheetViews>
  <sheetFormatPr defaultRowHeight="14.4" x14ac:dyDescent="0.3"/>
  <cols>
    <col min="1" max="1" width="5.88671875" bestFit="1" customWidth="1"/>
    <col min="2" max="2" width="8.44140625" customWidth="1"/>
    <col min="3" max="3" width="28.109375" bestFit="1" customWidth="1"/>
    <col min="4" max="4" width="22.88671875" customWidth="1"/>
    <col min="5" max="5" width="9.88671875" customWidth="1"/>
    <col min="6" max="6" width="8.44140625" bestFit="1" customWidth="1"/>
    <col min="7" max="7" width="10.6640625" bestFit="1" customWidth="1"/>
    <col min="8" max="8" width="11.6640625" bestFit="1" customWidth="1"/>
    <col min="9" max="9" width="20.44140625" bestFit="1" customWidth="1"/>
    <col min="10" max="12" width="8.88671875" customWidth="1"/>
    <col min="13" max="15" width="9.44140625" customWidth="1"/>
    <col min="16" max="16" width="8.88671875" customWidth="1"/>
    <col min="17" max="17" width="8.6640625" customWidth="1"/>
    <col min="18" max="18" width="8.5546875" customWidth="1"/>
    <col min="19" max="19" width="12" bestFit="1" customWidth="1"/>
    <col min="20" max="20" width="5.88671875" bestFit="1" customWidth="1"/>
    <col min="21" max="21" width="13.6640625" customWidth="1"/>
  </cols>
  <sheetData>
    <row r="1" spans="1:2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133</v>
      </c>
      <c r="F1" s="1" t="s">
        <v>4</v>
      </c>
      <c r="G1" s="1" t="s">
        <v>3</v>
      </c>
      <c r="H1" s="1" t="s">
        <v>161</v>
      </c>
      <c r="I1" s="2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115</v>
      </c>
      <c r="Q1" s="1" t="s">
        <v>12</v>
      </c>
      <c r="R1" s="1" t="s">
        <v>13</v>
      </c>
      <c r="S1" s="4" t="s">
        <v>14</v>
      </c>
      <c r="T1" s="1" t="s">
        <v>0</v>
      </c>
    </row>
    <row r="2" spans="1:20" ht="15.6" x14ac:dyDescent="0.3">
      <c r="A2" s="6" t="s">
        <v>41</v>
      </c>
      <c r="C2" s="7" t="s">
        <v>26</v>
      </c>
      <c r="D2" s="7" t="s">
        <v>19</v>
      </c>
      <c r="E2" s="7">
        <v>2016</v>
      </c>
      <c r="F2" s="8">
        <v>7.4</v>
      </c>
      <c r="G2" s="8" t="s">
        <v>22</v>
      </c>
      <c r="H2" s="11"/>
      <c r="I2" s="5" t="str">
        <f t="shared" ref="I2:I33" si="0">IF(S2&gt;19.09,"Velika zlata diploma",IF(S2&gt;18.09,"Zlata diploma",IF(S2&gt;17.1,"Srebrna diploma",IF(S2&gt;16.1,"Bronastan diploma",IF(S2&gt;14.1,"Priznanje",IF(S2&lt;14.1,"Ni ocene ali Izloceno"))))))</f>
        <v>Ni ocene ali Izloceno</v>
      </c>
    </row>
    <row r="3" spans="1:20" ht="15.6" x14ac:dyDescent="0.3">
      <c r="A3" s="6" t="s">
        <v>42</v>
      </c>
      <c r="C3" s="7" t="s">
        <v>26</v>
      </c>
      <c r="D3" s="7" t="s">
        <v>23</v>
      </c>
      <c r="E3" s="7">
        <v>2016</v>
      </c>
      <c r="F3" s="8">
        <v>6.6</v>
      </c>
      <c r="G3" s="8" t="s">
        <v>22</v>
      </c>
      <c r="H3" s="11"/>
      <c r="I3" s="5" t="str">
        <f t="shared" si="0"/>
        <v>Ni ocene ali Izloceno</v>
      </c>
    </row>
    <row r="4" spans="1:20" ht="15.6" x14ac:dyDescent="0.3">
      <c r="A4" s="6" t="s">
        <v>43</v>
      </c>
      <c r="C4" s="7" t="s">
        <v>26</v>
      </c>
      <c r="D4" s="7" t="s">
        <v>15</v>
      </c>
      <c r="E4" s="7">
        <v>2016</v>
      </c>
      <c r="F4" s="8">
        <v>7.2</v>
      </c>
      <c r="G4" s="8" t="s">
        <v>22</v>
      </c>
      <c r="H4" s="11"/>
      <c r="I4" s="5" t="str">
        <f t="shared" si="0"/>
        <v>Ni ocene ali Izloceno</v>
      </c>
    </row>
    <row r="5" spans="1:20" ht="15.6" x14ac:dyDescent="0.3">
      <c r="A5" s="6" t="s">
        <v>44</v>
      </c>
      <c r="C5" s="7" t="s">
        <v>125</v>
      </c>
      <c r="D5" s="7" t="s">
        <v>116</v>
      </c>
      <c r="E5" s="7">
        <v>2016</v>
      </c>
      <c r="F5" s="8">
        <v>7.8</v>
      </c>
      <c r="G5" s="8" t="s">
        <v>22</v>
      </c>
      <c r="H5" s="11"/>
      <c r="I5" s="5" t="str">
        <f t="shared" si="0"/>
        <v>Ni ocene ali Izloceno</v>
      </c>
    </row>
    <row r="6" spans="1:20" ht="15.6" x14ac:dyDescent="0.3">
      <c r="A6" s="6" t="s">
        <v>45</v>
      </c>
      <c r="C6" s="7" t="s">
        <v>125</v>
      </c>
      <c r="D6" s="7" t="s">
        <v>19</v>
      </c>
      <c r="E6" s="7">
        <v>2016</v>
      </c>
      <c r="F6" s="8">
        <v>7.8</v>
      </c>
      <c r="G6" s="8" t="s">
        <v>22</v>
      </c>
      <c r="H6" s="11"/>
      <c r="I6" s="5" t="str">
        <f t="shared" si="0"/>
        <v>Ni ocene ali Izloceno</v>
      </c>
    </row>
    <row r="7" spans="1:20" ht="15.6" x14ac:dyDescent="0.3">
      <c r="A7" s="6" t="s">
        <v>46</v>
      </c>
      <c r="C7" s="7" t="s">
        <v>29</v>
      </c>
      <c r="D7" s="7" t="s">
        <v>126</v>
      </c>
      <c r="E7" s="7">
        <v>2016</v>
      </c>
      <c r="F7" s="8">
        <v>16.5</v>
      </c>
      <c r="G7" s="8" t="s">
        <v>22</v>
      </c>
      <c r="H7" s="11"/>
      <c r="I7" s="5" t="str">
        <f t="shared" si="0"/>
        <v>Ni ocene ali Izloceno</v>
      </c>
    </row>
    <row r="8" spans="1:20" ht="15.75" x14ac:dyDescent="0.25">
      <c r="A8" s="6" t="s">
        <v>47</v>
      </c>
      <c r="C8" s="7" t="s">
        <v>29</v>
      </c>
      <c r="D8" s="7" t="s">
        <v>127</v>
      </c>
      <c r="E8" s="7">
        <v>2016</v>
      </c>
      <c r="F8" s="8">
        <v>18</v>
      </c>
      <c r="G8" s="8" t="s">
        <v>22</v>
      </c>
      <c r="H8" s="11"/>
      <c r="I8" s="5" t="str">
        <f t="shared" si="0"/>
        <v>Ni ocene ali Izloceno</v>
      </c>
    </row>
    <row r="9" spans="1:20" ht="15.6" x14ac:dyDescent="0.3">
      <c r="A9" s="6" t="s">
        <v>48</v>
      </c>
      <c r="C9" s="7" t="s">
        <v>34</v>
      </c>
      <c r="D9" s="7" t="s">
        <v>128</v>
      </c>
      <c r="E9" s="7">
        <v>2016</v>
      </c>
      <c r="F9" s="8">
        <v>7.6</v>
      </c>
      <c r="G9" s="8" t="s">
        <v>21</v>
      </c>
      <c r="H9" s="11"/>
      <c r="I9" s="5" t="str">
        <f t="shared" si="0"/>
        <v>Ni ocene ali Izloceno</v>
      </c>
    </row>
    <row r="10" spans="1:20" ht="15.6" x14ac:dyDescent="0.3">
      <c r="A10" s="6" t="s">
        <v>49</v>
      </c>
      <c r="C10" s="7" t="s">
        <v>34</v>
      </c>
      <c r="D10" s="7" t="s">
        <v>17</v>
      </c>
      <c r="E10" s="7">
        <v>2016</v>
      </c>
      <c r="F10" s="8">
        <v>8.1999999999999993</v>
      </c>
      <c r="G10" s="8" t="s">
        <v>22</v>
      </c>
      <c r="H10" s="11"/>
      <c r="I10" s="5" t="str">
        <f t="shared" si="0"/>
        <v>Ni ocene ali Izloceno</v>
      </c>
    </row>
    <row r="11" spans="1:20" ht="15.6" x14ac:dyDescent="0.3">
      <c r="A11" s="6" t="s">
        <v>50</v>
      </c>
      <c r="C11" s="7" t="s">
        <v>129</v>
      </c>
      <c r="D11" s="7" t="s">
        <v>23</v>
      </c>
      <c r="E11" s="7">
        <v>2016</v>
      </c>
      <c r="F11" s="8">
        <v>9.5</v>
      </c>
      <c r="G11" s="8" t="s">
        <v>22</v>
      </c>
      <c r="H11" s="11"/>
      <c r="I11" s="5" t="str">
        <f t="shared" si="0"/>
        <v>Ni ocene ali Izloceno</v>
      </c>
    </row>
    <row r="12" spans="1:20" ht="15.6" x14ac:dyDescent="0.3">
      <c r="A12" s="6" t="s">
        <v>51</v>
      </c>
      <c r="C12" s="7" t="s">
        <v>130</v>
      </c>
      <c r="D12" s="7" t="s">
        <v>37</v>
      </c>
      <c r="E12" s="7">
        <v>2016</v>
      </c>
      <c r="F12" s="8">
        <v>5.5</v>
      </c>
      <c r="G12" s="8" t="s">
        <v>21</v>
      </c>
      <c r="H12" s="11"/>
      <c r="I12" s="5" t="str">
        <f t="shared" si="0"/>
        <v>Ni ocene ali Izloceno</v>
      </c>
    </row>
    <row r="13" spans="1:20" ht="15.6" x14ac:dyDescent="0.3">
      <c r="A13" s="6" t="s">
        <v>52</v>
      </c>
      <c r="C13" s="7" t="s">
        <v>131</v>
      </c>
      <c r="D13" s="7" t="s">
        <v>111</v>
      </c>
      <c r="E13" s="7">
        <v>2016</v>
      </c>
      <c r="F13" s="8">
        <v>5.5</v>
      </c>
      <c r="G13" s="8" t="s">
        <v>21</v>
      </c>
      <c r="H13" s="11"/>
      <c r="I13" s="5" t="str">
        <f t="shared" si="0"/>
        <v>Ni ocene ali Izloceno</v>
      </c>
    </row>
    <row r="14" spans="1:20" ht="15.6" x14ac:dyDescent="0.3">
      <c r="A14" s="6" t="s">
        <v>53</v>
      </c>
      <c r="C14" s="7" t="s">
        <v>132</v>
      </c>
      <c r="D14" s="7" t="s">
        <v>111</v>
      </c>
      <c r="E14" s="7">
        <v>2015</v>
      </c>
      <c r="F14" s="8">
        <v>5.5</v>
      </c>
      <c r="G14" s="8" t="s">
        <v>21</v>
      </c>
      <c r="H14" s="11"/>
      <c r="I14" s="5" t="str">
        <f t="shared" si="0"/>
        <v>Ni ocene ali Izloceno</v>
      </c>
    </row>
    <row r="15" spans="1:20" ht="15.6" x14ac:dyDescent="0.3">
      <c r="A15" s="6" t="s">
        <v>54</v>
      </c>
      <c r="C15" s="7" t="s">
        <v>134</v>
      </c>
      <c r="D15" s="7" t="s">
        <v>111</v>
      </c>
      <c r="E15" s="7">
        <v>2016</v>
      </c>
      <c r="F15" s="8">
        <v>5.5</v>
      </c>
      <c r="G15" s="8" t="s">
        <v>21</v>
      </c>
      <c r="H15" s="11"/>
      <c r="I15" s="5" t="str">
        <f t="shared" si="0"/>
        <v>Ni ocene ali Izloceno</v>
      </c>
    </row>
    <row r="16" spans="1:20" ht="15.6" x14ac:dyDescent="0.3">
      <c r="A16" s="6" t="s">
        <v>55</v>
      </c>
      <c r="C16" s="7" t="s">
        <v>135</v>
      </c>
      <c r="D16" s="7" t="s">
        <v>128</v>
      </c>
      <c r="E16" s="7">
        <v>2016</v>
      </c>
      <c r="F16" s="8">
        <v>5.5</v>
      </c>
      <c r="G16" s="8" t="s">
        <v>21</v>
      </c>
      <c r="H16" s="11"/>
      <c r="I16" s="5" t="str">
        <f t="shared" si="0"/>
        <v>Ni ocene ali Izloceno</v>
      </c>
    </row>
    <row r="17" spans="1:9" ht="15.6" x14ac:dyDescent="0.3">
      <c r="A17" s="6" t="s">
        <v>56</v>
      </c>
      <c r="C17" s="7" t="s">
        <v>132</v>
      </c>
      <c r="D17" s="7" t="s">
        <v>136</v>
      </c>
      <c r="E17" s="7">
        <v>2015</v>
      </c>
      <c r="F17" s="8">
        <v>5.5</v>
      </c>
      <c r="G17" s="8" t="s">
        <v>21</v>
      </c>
      <c r="H17" s="11"/>
      <c r="I17" s="5" t="str">
        <f t="shared" si="0"/>
        <v>Ni ocene ali Izloceno</v>
      </c>
    </row>
    <row r="18" spans="1:9" ht="15.6" x14ac:dyDescent="0.3">
      <c r="A18" s="6" t="s">
        <v>57</v>
      </c>
      <c r="C18" s="7" t="s">
        <v>134</v>
      </c>
      <c r="D18" s="7" t="s">
        <v>137</v>
      </c>
      <c r="E18" s="7">
        <v>2016</v>
      </c>
      <c r="F18" s="8">
        <v>5.5</v>
      </c>
      <c r="G18" s="8" t="s">
        <v>21</v>
      </c>
      <c r="H18" s="11"/>
      <c r="I18" s="5" t="str">
        <f t="shared" si="0"/>
        <v>Ni ocene ali Izloceno</v>
      </c>
    </row>
    <row r="19" spans="1:9" ht="15.6" x14ac:dyDescent="0.3">
      <c r="A19" s="6" t="s">
        <v>58</v>
      </c>
      <c r="C19" s="7" t="s">
        <v>38</v>
      </c>
      <c r="D19" s="7" t="s">
        <v>138</v>
      </c>
      <c r="E19" s="7">
        <v>2016</v>
      </c>
      <c r="F19" s="8">
        <v>7.5</v>
      </c>
      <c r="G19" s="8" t="s">
        <v>22</v>
      </c>
      <c r="H19" s="11"/>
      <c r="I19" s="5" t="str">
        <f t="shared" si="0"/>
        <v>Ni ocene ali Izloceno</v>
      </c>
    </row>
    <row r="20" spans="1:9" ht="15.6" x14ac:dyDescent="0.3">
      <c r="A20" s="6" t="s">
        <v>59</v>
      </c>
      <c r="C20" s="7" t="s">
        <v>38</v>
      </c>
      <c r="D20" s="7" t="s">
        <v>16</v>
      </c>
      <c r="E20" s="7">
        <v>2016</v>
      </c>
      <c r="F20" s="8">
        <v>6.5</v>
      </c>
      <c r="G20" s="8" t="s">
        <v>22</v>
      </c>
      <c r="H20" s="11"/>
      <c r="I20" s="5" t="str">
        <f t="shared" si="0"/>
        <v>Ni ocene ali Izloceno</v>
      </c>
    </row>
    <row r="21" spans="1:9" ht="15.75" x14ac:dyDescent="0.25">
      <c r="A21" s="6" t="s">
        <v>60</v>
      </c>
      <c r="C21" s="7" t="s">
        <v>139</v>
      </c>
      <c r="D21" s="7" t="s">
        <v>23</v>
      </c>
      <c r="E21" s="7">
        <v>2016</v>
      </c>
      <c r="F21" s="8">
        <v>6.5</v>
      </c>
      <c r="G21" s="8" t="s">
        <v>22</v>
      </c>
      <c r="H21" s="11"/>
      <c r="I21" s="5" t="str">
        <f t="shared" si="0"/>
        <v>Ni ocene ali Izloceno</v>
      </c>
    </row>
    <row r="22" spans="1:9" ht="15.6" x14ac:dyDescent="0.3">
      <c r="A22" s="6" t="s">
        <v>61</v>
      </c>
      <c r="C22" s="7" t="s">
        <v>27</v>
      </c>
      <c r="D22" s="7" t="s">
        <v>140</v>
      </c>
      <c r="E22" s="7">
        <v>2016</v>
      </c>
      <c r="F22" s="8">
        <v>6.5</v>
      </c>
      <c r="G22" s="8" t="s">
        <v>21</v>
      </c>
      <c r="H22" s="11"/>
      <c r="I22" s="5" t="str">
        <f t="shared" si="0"/>
        <v>Ni ocene ali Izloceno</v>
      </c>
    </row>
    <row r="23" spans="1:9" ht="15.75" x14ac:dyDescent="0.25">
      <c r="A23" s="6" t="s">
        <v>62</v>
      </c>
      <c r="C23" s="7" t="s">
        <v>27</v>
      </c>
      <c r="D23" s="7" t="s">
        <v>19</v>
      </c>
      <c r="E23" s="7">
        <v>2016</v>
      </c>
      <c r="F23" s="8">
        <v>8.5</v>
      </c>
      <c r="G23" s="8" t="s">
        <v>22</v>
      </c>
      <c r="H23" s="11"/>
      <c r="I23" s="5" t="str">
        <f t="shared" si="0"/>
        <v>Ni ocene ali Izloceno</v>
      </c>
    </row>
    <row r="24" spans="1:9" ht="15.75" x14ac:dyDescent="0.25">
      <c r="A24" s="6" t="s">
        <v>63</v>
      </c>
      <c r="C24" s="7" t="s">
        <v>27</v>
      </c>
      <c r="D24" s="7" t="s">
        <v>23</v>
      </c>
      <c r="E24" s="7">
        <v>2016</v>
      </c>
      <c r="F24" s="8">
        <v>7</v>
      </c>
      <c r="G24" s="8" t="s">
        <v>22</v>
      </c>
      <c r="H24" s="11"/>
      <c r="I24" s="5" t="str">
        <f t="shared" si="0"/>
        <v>Ni ocene ali Izloceno</v>
      </c>
    </row>
    <row r="25" spans="1:9" ht="15.6" x14ac:dyDescent="0.3">
      <c r="A25" s="6" t="s">
        <v>64</v>
      </c>
      <c r="C25" s="7" t="s">
        <v>141</v>
      </c>
      <c r="D25" s="7" t="s">
        <v>128</v>
      </c>
      <c r="E25" s="7">
        <v>2016</v>
      </c>
      <c r="F25" s="8">
        <v>6.5</v>
      </c>
      <c r="G25" s="8" t="s">
        <v>21</v>
      </c>
      <c r="H25" s="11"/>
      <c r="I25" s="5" t="str">
        <f t="shared" si="0"/>
        <v>Ni ocene ali Izloceno</v>
      </c>
    </row>
    <row r="26" spans="1:9" ht="15.6" x14ac:dyDescent="0.3">
      <c r="A26" s="6" t="s">
        <v>65</v>
      </c>
      <c r="C26" s="7" t="s">
        <v>141</v>
      </c>
      <c r="D26" s="7" t="s">
        <v>23</v>
      </c>
      <c r="E26" s="7">
        <v>2016</v>
      </c>
      <c r="F26" s="8">
        <v>7</v>
      </c>
      <c r="G26" s="8" t="s">
        <v>22</v>
      </c>
      <c r="H26" s="11"/>
      <c r="I26" s="5" t="str">
        <f t="shared" si="0"/>
        <v>Ni ocene ali Izloceno</v>
      </c>
    </row>
    <row r="27" spans="1:9" ht="15.75" x14ac:dyDescent="0.25">
      <c r="A27" s="6" t="s">
        <v>66</v>
      </c>
      <c r="C27" s="7" t="s">
        <v>39</v>
      </c>
      <c r="D27" s="7" t="s">
        <v>17</v>
      </c>
      <c r="E27" s="7">
        <v>2016</v>
      </c>
      <c r="F27" s="8">
        <v>8</v>
      </c>
      <c r="G27" s="8" t="s">
        <v>22</v>
      </c>
      <c r="H27" s="11"/>
      <c r="I27" s="5" t="str">
        <f t="shared" si="0"/>
        <v>Ni ocene ali Izloceno</v>
      </c>
    </row>
    <row r="28" spans="1:9" ht="15.75" x14ac:dyDescent="0.25">
      <c r="A28" s="6" t="s">
        <v>67</v>
      </c>
      <c r="C28" s="7" t="s">
        <v>114</v>
      </c>
      <c r="D28" s="7" t="s">
        <v>18</v>
      </c>
      <c r="E28" s="7">
        <v>2016</v>
      </c>
      <c r="F28" s="8">
        <v>8</v>
      </c>
      <c r="G28" s="8" t="s">
        <v>22</v>
      </c>
      <c r="H28" s="11"/>
      <c r="I28" s="5" t="str">
        <f t="shared" si="0"/>
        <v>Ni ocene ali Izloceno</v>
      </c>
    </row>
    <row r="29" spans="1:9" ht="15.6" x14ac:dyDescent="0.3">
      <c r="A29" s="6" t="s">
        <v>68</v>
      </c>
      <c r="C29" s="7" t="s">
        <v>114</v>
      </c>
      <c r="D29" s="7" t="s">
        <v>111</v>
      </c>
      <c r="E29" s="7">
        <v>2016</v>
      </c>
      <c r="F29" s="8">
        <v>7</v>
      </c>
      <c r="G29" s="8" t="s">
        <v>21</v>
      </c>
      <c r="H29" s="11"/>
      <c r="I29" s="5" t="str">
        <f t="shared" si="0"/>
        <v>Ni ocene ali Izloceno</v>
      </c>
    </row>
    <row r="30" spans="1:9" ht="15.6" x14ac:dyDescent="0.3">
      <c r="A30" s="6" t="s">
        <v>69</v>
      </c>
      <c r="C30" s="7" t="s">
        <v>142</v>
      </c>
      <c r="D30" s="7" t="s">
        <v>17</v>
      </c>
      <c r="E30" s="7">
        <v>2016</v>
      </c>
      <c r="F30" s="8">
        <v>8</v>
      </c>
      <c r="G30" s="8" t="s">
        <v>22</v>
      </c>
      <c r="H30" s="11"/>
      <c r="I30" s="5" t="str">
        <f t="shared" si="0"/>
        <v>Ni ocene ali Izloceno</v>
      </c>
    </row>
    <row r="31" spans="1:9" ht="15.6" x14ac:dyDescent="0.3">
      <c r="A31" s="6" t="s">
        <v>70</v>
      </c>
      <c r="C31" s="7" t="s">
        <v>25</v>
      </c>
      <c r="D31" s="7" t="s">
        <v>113</v>
      </c>
      <c r="E31" s="7">
        <v>2016</v>
      </c>
      <c r="F31" s="8">
        <v>7</v>
      </c>
      <c r="G31" s="8" t="s">
        <v>22</v>
      </c>
      <c r="H31" s="11"/>
      <c r="I31" s="5" t="str">
        <f t="shared" si="0"/>
        <v>Ni ocene ali Izloceno</v>
      </c>
    </row>
    <row r="32" spans="1:9" ht="15.75" x14ac:dyDescent="0.25">
      <c r="A32" s="6" t="s">
        <v>71</v>
      </c>
      <c r="C32" s="7" t="s">
        <v>25</v>
      </c>
      <c r="D32" s="7" t="s">
        <v>23</v>
      </c>
      <c r="E32" s="7">
        <v>2016</v>
      </c>
      <c r="F32" s="8">
        <v>7</v>
      </c>
      <c r="G32" s="8" t="s">
        <v>22</v>
      </c>
      <c r="H32" s="11"/>
      <c r="I32" s="5" t="str">
        <f t="shared" si="0"/>
        <v>Ni ocene ali Izloceno</v>
      </c>
    </row>
    <row r="33" spans="1:9" ht="15.75" x14ac:dyDescent="0.25">
      <c r="A33" s="6" t="s">
        <v>72</v>
      </c>
      <c r="C33" s="7" t="s">
        <v>25</v>
      </c>
      <c r="D33" s="7" t="s">
        <v>17</v>
      </c>
      <c r="E33" s="7">
        <v>2016</v>
      </c>
      <c r="F33" s="8">
        <v>7</v>
      </c>
      <c r="G33" s="8" t="s">
        <v>22</v>
      </c>
      <c r="H33" s="11"/>
      <c r="I33" s="5" t="str">
        <f t="shared" si="0"/>
        <v>Ni ocene ali Izloceno</v>
      </c>
    </row>
    <row r="34" spans="1:9" ht="15.75" x14ac:dyDescent="0.25">
      <c r="A34" s="6" t="s">
        <v>73</v>
      </c>
      <c r="C34" s="7" t="s">
        <v>25</v>
      </c>
      <c r="D34" s="7" t="s">
        <v>18</v>
      </c>
      <c r="E34" s="7">
        <v>2016</v>
      </c>
      <c r="F34" s="8">
        <v>7.5</v>
      </c>
      <c r="G34" s="8" t="s">
        <v>22</v>
      </c>
      <c r="H34" s="11"/>
      <c r="I34" s="5" t="str">
        <f t="shared" ref="I34:I65" si="1">IF(S34&gt;19.09,"Velika zlata diploma",IF(S34&gt;18.09,"Zlata diploma",IF(S34&gt;17.1,"Srebrna diploma",IF(S34&gt;16.1,"Bronastan diploma",IF(S34&gt;14.1,"Priznanje",IF(S34&lt;14.1,"Ni ocene ali Izloceno"))))))</f>
        <v>Ni ocene ali Izloceno</v>
      </c>
    </row>
    <row r="35" spans="1:9" ht="15.6" x14ac:dyDescent="0.3">
      <c r="A35" s="6" t="s">
        <v>74</v>
      </c>
      <c r="C35" s="7" t="s">
        <v>143</v>
      </c>
      <c r="D35" s="7" t="s">
        <v>23</v>
      </c>
      <c r="E35" s="7">
        <v>2016</v>
      </c>
      <c r="F35" s="8">
        <v>7.8</v>
      </c>
      <c r="G35" s="8" t="s">
        <v>22</v>
      </c>
      <c r="H35" s="11"/>
      <c r="I35" s="5" t="str">
        <f t="shared" si="1"/>
        <v>Ni ocene ali Izloceno</v>
      </c>
    </row>
    <row r="36" spans="1:9" ht="15.6" x14ac:dyDescent="0.3">
      <c r="A36" s="6" t="s">
        <v>75</v>
      </c>
      <c r="C36" s="7" t="s">
        <v>144</v>
      </c>
      <c r="D36" s="7" t="s">
        <v>23</v>
      </c>
      <c r="E36" s="7">
        <v>2016</v>
      </c>
      <c r="F36" s="8">
        <v>7.4</v>
      </c>
      <c r="G36" s="8" t="s">
        <v>22</v>
      </c>
      <c r="H36" s="11"/>
      <c r="I36" s="5" t="str">
        <f t="shared" si="1"/>
        <v>Ni ocene ali Izloceno</v>
      </c>
    </row>
    <row r="37" spans="1:9" ht="15.6" x14ac:dyDescent="0.3">
      <c r="A37" s="6" t="s">
        <v>76</v>
      </c>
      <c r="C37" s="7" t="s">
        <v>24</v>
      </c>
      <c r="D37" s="7" t="s">
        <v>113</v>
      </c>
      <c r="E37" s="7">
        <v>2016</v>
      </c>
      <c r="F37" s="8">
        <v>7.6</v>
      </c>
      <c r="G37" s="8" t="s">
        <v>22</v>
      </c>
      <c r="H37" s="11"/>
      <c r="I37" s="5" t="str">
        <f t="shared" si="1"/>
        <v>Ni ocene ali Izloceno</v>
      </c>
    </row>
    <row r="38" spans="1:9" ht="15.6" x14ac:dyDescent="0.3">
      <c r="A38" s="6" t="s">
        <v>77</v>
      </c>
      <c r="C38" s="7" t="s">
        <v>24</v>
      </c>
      <c r="D38" s="7" t="s">
        <v>23</v>
      </c>
      <c r="E38" s="7">
        <v>2016</v>
      </c>
      <c r="F38" s="8">
        <v>7.6</v>
      </c>
      <c r="G38" s="8" t="s">
        <v>22</v>
      </c>
      <c r="H38" s="11"/>
      <c r="I38" s="5" t="str">
        <f t="shared" si="1"/>
        <v>Ni ocene ali Izloceno</v>
      </c>
    </row>
    <row r="39" spans="1:9" ht="15.6" x14ac:dyDescent="0.3">
      <c r="A39" s="6" t="s">
        <v>78</v>
      </c>
      <c r="C39" s="7" t="s">
        <v>145</v>
      </c>
      <c r="D39" s="7" t="s">
        <v>17</v>
      </c>
      <c r="E39" s="7">
        <v>2016</v>
      </c>
      <c r="F39" s="8">
        <v>8.1999999999999993</v>
      </c>
      <c r="G39" s="8" t="s">
        <v>22</v>
      </c>
      <c r="H39" s="11"/>
      <c r="I39" s="5" t="str">
        <f t="shared" si="1"/>
        <v>Ni ocene ali Izloceno</v>
      </c>
    </row>
    <row r="40" spans="1:9" ht="15.6" x14ac:dyDescent="0.3">
      <c r="A40" s="6" t="s">
        <v>79</v>
      </c>
      <c r="C40" s="7" t="s">
        <v>145</v>
      </c>
      <c r="D40" s="7" t="s">
        <v>138</v>
      </c>
      <c r="E40" s="7">
        <v>2016</v>
      </c>
      <c r="F40" s="8">
        <v>8.6999999999999993</v>
      </c>
      <c r="G40" s="8" t="s">
        <v>22</v>
      </c>
      <c r="H40" s="11"/>
      <c r="I40" s="5" t="str">
        <f t="shared" si="1"/>
        <v>Ni ocene ali Izloceno</v>
      </c>
    </row>
    <row r="41" spans="1:9" ht="15.6" x14ac:dyDescent="0.3">
      <c r="A41" s="6" t="s">
        <v>80</v>
      </c>
      <c r="C41" s="7" t="s">
        <v>32</v>
      </c>
      <c r="D41" s="7" t="s">
        <v>138</v>
      </c>
      <c r="E41" s="7">
        <v>2016</v>
      </c>
      <c r="F41" s="8">
        <v>9</v>
      </c>
      <c r="G41" s="8" t="s">
        <v>22</v>
      </c>
      <c r="H41" s="11"/>
      <c r="I41" s="5" t="str">
        <f t="shared" si="1"/>
        <v>Ni ocene ali Izloceno</v>
      </c>
    </row>
    <row r="42" spans="1:9" ht="15.6" x14ac:dyDescent="0.3">
      <c r="A42" s="6" t="s">
        <v>81</v>
      </c>
      <c r="C42" s="7" t="s">
        <v>32</v>
      </c>
      <c r="D42" s="7" t="s">
        <v>20</v>
      </c>
      <c r="E42" s="7">
        <v>2016</v>
      </c>
      <c r="F42" s="8">
        <v>8</v>
      </c>
      <c r="G42" s="8" t="s">
        <v>21</v>
      </c>
      <c r="H42" s="11"/>
      <c r="I42" s="5" t="str">
        <f t="shared" si="1"/>
        <v>Ni ocene ali Izloceno</v>
      </c>
    </row>
    <row r="43" spans="1:9" ht="15.6" x14ac:dyDescent="0.3">
      <c r="A43" s="6" t="s">
        <v>82</v>
      </c>
      <c r="C43" s="7" t="s">
        <v>35</v>
      </c>
      <c r="D43" s="7" t="s">
        <v>111</v>
      </c>
      <c r="E43" s="7">
        <v>2016</v>
      </c>
      <c r="F43" s="8">
        <v>6.5</v>
      </c>
      <c r="G43" s="8" t="s">
        <v>21</v>
      </c>
      <c r="H43" s="11"/>
      <c r="I43" s="5" t="str">
        <f t="shared" si="1"/>
        <v>Ni ocene ali Izloceno</v>
      </c>
    </row>
    <row r="44" spans="1:9" ht="15.6" x14ac:dyDescent="0.3">
      <c r="A44" s="6" t="s">
        <v>83</v>
      </c>
      <c r="C44" s="7" t="s">
        <v>35</v>
      </c>
      <c r="D44" s="7" t="s">
        <v>20</v>
      </c>
      <c r="E44" s="7">
        <v>2016</v>
      </c>
      <c r="F44" s="8">
        <v>7</v>
      </c>
      <c r="G44" s="8" t="s">
        <v>21</v>
      </c>
      <c r="H44" s="11"/>
      <c r="I44" s="5" t="str">
        <f t="shared" si="1"/>
        <v>Ni ocene ali Izloceno</v>
      </c>
    </row>
    <row r="45" spans="1:9" ht="15.6" x14ac:dyDescent="0.3">
      <c r="A45" s="6" t="s">
        <v>84</v>
      </c>
      <c r="C45" s="7" t="s">
        <v>35</v>
      </c>
      <c r="D45" s="7" t="s">
        <v>138</v>
      </c>
      <c r="E45" s="7">
        <v>2016</v>
      </c>
      <c r="F45" s="8">
        <v>8</v>
      </c>
      <c r="G45" s="8" t="s">
        <v>22</v>
      </c>
      <c r="H45" s="7" t="s">
        <v>146</v>
      </c>
      <c r="I45" s="5" t="str">
        <f t="shared" si="1"/>
        <v>Ni ocene ali Izloceno</v>
      </c>
    </row>
    <row r="46" spans="1:9" ht="15.6" x14ac:dyDescent="0.3">
      <c r="A46" s="6" t="s">
        <v>85</v>
      </c>
      <c r="C46" s="7" t="s">
        <v>35</v>
      </c>
      <c r="D46" s="7" t="s">
        <v>138</v>
      </c>
      <c r="E46" s="7">
        <v>2016</v>
      </c>
      <c r="F46" s="8">
        <v>8</v>
      </c>
      <c r="G46" s="8" t="s">
        <v>22</v>
      </c>
      <c r="H46" s="7" t="s">
        <v>147</v>
      </c>
      <c r="I46" s="5" t="str">
        <f t="shared" si="1"/>
        <v>Ni ocene ali Izloceno</v>
      </c>
    </row>
    <row r="47" spans="1:9" ht="15.6" x14ac:dyDescent="0.3">
      <c r="A47" s="6" t="s">
        <v>86</v>
      </c>
      <c r="C47" s="7" t="s">
        <v>35</v>
      </c>
      <c r="D47" s="7" t="s">
        <v>16</v>
      </c>
      <c r="E47" s="7">
        <v>2016</v>
      </c>
      <c r="F47" s="8">
        <v>7.2</v>
      </c>
      <c r="G47" s="8" t="s">
        <v>22</v>
      </c>
      <c r="H47" s="7" t="s">
        <v>146</v>
      </c>
      <c r="I47" s="5" t="str">
        <f t="shared" si="1"/>
        <v>Ni ocene ali Izloceno</v>
      </c>
    </row>
    <row r="48" spans="1:9" ht="15.6" x14ac:dyDescent="0.3">
      <c r="A48" s="6" t="s">
        <v>87</v>
      </c>
      <c r="C48" s="7" t="s">
        <v>35</v>
      </c>
      <c r="D48" s="7" t="s">
        <v>16</v>
      </c>
      <c r="E48" s="7">
        <v>2016</v>
      </c>
      <c r="F48" s="8">
        <v>7</v>
      </c>
      <c r="G48" s="8" t="s">
        <v>22</v>
      </c>
      <c r="H48" s="9" t="s">
        <v>147</v>
      </c>
      <c r="I48" s="5" t="str">
        <f t="shared" si="1"/>
        <v>Ni ocene ali Izloceno</v>
      </c>
    </row>
    <row r="49" spans="1:9" ht="15.6" x14ac:dyDescent="0.3">
      <c r="A49" s="6" t="s">
        <v>88</v>
      </c>
      <c r="C49" s="7" t="s">
        <v>35</v>
      </c>
      <c r="D49" s="7" t="s">
        <v>112</v>
      </c>
      <c r="E49" s="7">
        <v>2016</v>
      </c>
      <c r="F49" s="8">
        <v>7.2</v>
      </c>
      <c r="G49" s="8" t="s">
        <v>22</v>
      </c>
      <c r="H49" s="11"/>
      <c r="I49" s="5" t="str">
        <f t="shared" si="1"/>
        <v>Ni ocene ali Izloceno</v>
      </c>
    </row>
    <row r="50" spans="1:9" ht="15.6" x14ac:dyDescent="0.3">
      <c r="A50" s="6" t="s">
        <v>89</v>
      </c>
      <c r="C50" s="7" t="s">
        <v>35</v>
      </c>
      <c r="D50" s="7" t="s">
        <v>17</v>
      </c>
      <c r="E50" s="7">
        <v>2016</v>
      </c>
      <c r="F50" s="8">
        <v>8</v>
      </c>
      <c r="G50" s="8" t="s">
        <v>22</v>
      </c>
      <c r="H50" s="11"/>
      <c r="I50" s="5" t="str">
        <f t="shared" si="1"/>
        <v>Ni ocene ali Izloceno</v>
      </c>
    </row>
    <row r="51" spans="1:9" ht="15.6" x14ac:dyDescent="0.3">
      <c r="A51" s="6" t="s">
        <v>90</v>
      </c>
      <c r="C51" s="7" t="s">
        <v>28</v>
      </c>
      <c r="D51" s="7" t="s">
        <v>148</v>
      </c>
      <c r="E51" s="7">
        <v>2016</v>
      </c>
      <c r="F51" s="8">
        <v>8</v>
      </c>
      <c r="G51" s="8" t="s">
        <v>22</v>
      </c>
      <c r="H51" s="11"/>
      <c r="I51" s="5" t="str">
        <f t="shared" si="1"/>
        <v>Ni ocene ali Izloceno</v>
      </c>
    </row>
    <row r="52" spans="1:9" ht="15.6" x14ac:dyDescent="0.3">
      <c r="A52" s="6" t="s">
        <v>91</v>
      </c>
      <c r="C52" s="7" t="s">
        <v>28</v>
      </c>
      <c r="D52" s="7" t="s">
        <v>149</v>
      </c>
      <c r="E52" s="7">
        <v>2016</v>
      </c>
      <c r="F52" s="8">
        <v>8</v>
      </c>
      <c r="G52" s="8" t="s">
        <v>22</v>
      </c>
      <c r="H52" s="11"/>
      <c r="I52" s="5" t="str">
        <f t="shared" si="1"/>
        <v>Ni ocene ali Izloceno</v>
      </c>
    </row>
    <row r="53" spans="1:9" ht="15.6" x14ac:dyDescent="0.3">
      <c r="A53" s="6" t="s">
        <v>92</v>
      </c>
      <c r="C53" s="7" t="s">
        <v>28</v>
      </c>
      <c r="D53" s="7" t="s">
        <v>113</v>
      </c>
      <c r="E53" s="7">
        <v>2016</v>
      </c>
      <c r="F53" s="8">
        <v>7.5</v>
      </c>
      <c r="G53" s="8" t="s">
        <v>22</v>
      </c>
      <c r="H53" s="11"/>
      <c r="I53" s="5" t="str">
        <f t="shared" si="1"/>
        <v>Ni ocene ali Izloceno</v>
      </c>
    </row>
    <row r="54" spans="1:9" ht="15.6" x14ac:dyDescent="0.3">
      <c r="A54" s="6" t="s">
        <v>93</v>
      </c>
      <c r="C54" s="7" t="s">
        <v>36</v>
      </c>
      <c r="D54" s="7" t="s">
        <v>23</v>
      </c>
      <c r="E54" s="7">
        <v>2016</v>
      </c>
      <c r="F54" s="8">
        <v>7</v>
      </c>
      <c r="G54" s="8" t="s">
        <v>22</v>
      </c>
      <c r="H54" s="11"/>
      <c r="I54" s="5" t="str">
        <f t="shared" si="1"/>
        <v>Ni ocene ali Izloceno</v>
      </c>
    </row>
    <row r="55" spans="1:9" ht="15.6" x14ac:dyDescent="0.3">
      <c r="A55" s="6" t="s">
        <v>94</v>
      </c>
      <c r="C55" s="7" t="s">
        <v>150</v>
      </c>
      <c r="D55" s="7" t="s">
        <v>23</v>
      </c>
      <c r="E55" s="7">
        <v>2016</v>
      </c>
      <c r="F55" s="8">
        <v>11</v>
      </c>
      <c r="G55" s="8" t="s">
        <v>22</v>
      </c>
      <c r="H55" s="11"/>
      <c r="I55" s="5" t="str">
        <f t="shared" si="1"/>
        <v>Ni ocene ali Izloceno</v>
      </c>
    </row>
    <row r="56" spans="1:9" ht="15.6" x14ac:dyDescent="0.3">
      <c r="A56" s="6" t="s">
        <v>95</v>
      </c>
      <c r="C56" s="7" t="s">
        <v>30</v>
      </c>
      <c r="D56" s="7" t="s">
        <v>151</v>
      </c>
      <c r="E56" s="7">
        <v>2016</v>
      </c>
      <c r="F56" s="8">
        <v>8.1999999999999993</v>
      </c>
      <c r="G56" s="8" t="s">
        <v>22</v>
      </c>
      <c r="H56" s="11"/>
      <c r="I56" s="5" t="str">
        <f t="shared" si="1"/>
        <v>Ni ocene ali Izloceno</v>
      </c>
    </row>
    <row r="57" spans="1:9" ht="15.6" x14ac:dyDescent="0.3">
      <c r="A57" s="6" t="s">
        <v>96</v>
      </c>
      <c r="C57" s="7" t="s">
        <v>30</v>
      </c>
      <c r="D57" s="7" t="s">
        <v>152</v>
      </c>
      <c r="E57" s="7">
        <v>2016</v>
      </c>
      <c r="F57" s="8">
        <v>15</v>
      </c>
      <c r="G57" s="8" t="s">
        <v>22</v>
      </c>
      <c r="H57" s="11"/>
      <c r="I57" s="5" t="str">
        <f t="shared" si="1"/>
        <v>Ni ocene ali Izloceno</v>
      </c>
    </row>
    <row r="58" spans="1:9" ht="15.6" x14ac:dyDescent="0.3">
      <c r="A58" s="6" t="s">
        <v>97</v>
      </c>
      <c r="C58" s="7" t="s">
        <v>153</v>
      </c>
      <c r="D58" s="7" t="s">
        <v>113</v>
      </c>
      <c r="E58" s="7">
        <v>2016</v>
      </c>
      <c r="F58" s="8">
        <v>8.6</v>
      </c>
      <c r="G58" s="8" t="s">
        <v>22</v>
      </c>
      <c r="H58" s="11"/>
      <c r="I58" s="5" t="str">
        <f t="shared" si="1"/>
        <v>Ni ocene ali Izloceno</v>
      </c>
    </row>
    <row r="59" spans="1:9" ht="15.6" x14ac:dyDescent="0.3">
      <c r="A59" s="6" t="s">
        <v>98</v>
      </c>
      <c r="C59" s="7" t="s">
        <v>31</v>
      </c>
      <c r="D59" s="7" t="s">
        <v>138</v>
      </c>
      <c r="E59" s="7">
        <v>2016</v>
      </c>
      <c r="F59" s="8">
        <v>8</v>
      </c>
      <c r="G59" s="8" t="s">
        <v>22</v>
      </c>
      <c r="H59" s="11"/>
      <c r="I59" s="5" t="str">
        <f t="shared" si="1"/>
        <v>Ni ocene ali Izloceno</v>
      </c>
    </row>
    <row r="60" spans="1:9" ht="15.6" x14ac:dyDescent="0.3">
      <c r="A60" s="6" t="s">
        <v>99</v>
      </c>
      <c r="C60" s="7" t="s">
        <v>31</v>
      </c>
      <c r="D60" s="7" t="s">
        <v>17</v>
      </c>
      <c r="E60" s="7">
        <v>2016</v>
      </c>
      <c r="F60" s="8">
        <v>7.6</v>
      </c>
      <c r="G60" s="8" t="s">
        <v>22</v>
      </c>
      <c r="H60" s="11"/>
      <c r="I60" s="5" t="str">
        <f t="shared" si="1"/>
        <v>Ni ocene ali Izloceno</v>
      </c>
    </row>
    <row r="61" spans="1:9" ht="15.6" x14ac:dyDescent="0.3">
      <c r="A61" s="6" t="s">
        <v>100</v>
      </c>
      <c r="C61" s="7" t="s">
        <v>31</v>
      </c>
      <c r="D61" s="7" t="s">
        <v>23</v>
      </c>
      <c r="E61" s="7">
        <v>2016</v>
      </c>
      <c r="F61" s="8">
        <v>7.6</v>
      </c>
      <c r="G61" s="8" t="s">
        <v>22</v>
      </c>
      <c r="H61" s="11"/>
      <c r="I61" s="5" t="str">
        <f t="shared" si="1"/>
        <v>Ni ocene ali Izloceno</v>
      </c>
    </row>
    <row r="62" spans="1:9" ht="15.6" x14ac:dyDescent="0.3">
      <c r="A62" s="6" t="s">
        <v>101</v>
      </c>
      <c r="C62" s="7" t="s">
        <v>31</v>
      </c>
      <c r="D62" s="7" t="s">
        <v>111</v>
      </c>
      <c r="E62" s="7">
        <v>2016</v>
      </c>
      <c r="F62" s="8">
        <v>7.2</v>
      </c>
      <c r="G62" s="8" t="s">
        <v>21</v>
      </c>
      <c r="H62" s="11"/>
      <c r="I62" s="5" t="str">
        <f t="shared" si="1"/>
        <v>Ni ocene ali Izloceno</v>
      </c>
    </row>
    <row r="63" spans="1:9" ht="15.6" x14ac:dyDescent="0.3">
      <c r="A63" s="6" t="s">
        <v>102</v>
      </c>
      <c r="C63" s="7" t="s">
        <v>154</v>
      </c>
      <c r="D63" s="7" t="s">
        <v>23</v>
      </c>
      <c r="E63" s="7">
        <v>2016</v>
      </c>
      <c r="F63" s="8">
        <v>7</v>
      </c>
      <c r="G63" s="8" t="s">
        <v>22</v>
      </c>
      <c r="H63" s="11"/>
      <c r="I63" s="5" t="str">
        <f t="shared" si="1"/>
        <v>Ni ocene ali Izloceno</v>
      </c>
    </row>
    <row r="64" spans="1:9" ht="15.6" x14ac:dyDescent="0.3">
      <c r="A64" s="6" t="s">
        <v>103</v>
      </c>
      <c r="C64" s="7" t="s">
        <v>154</v>
      </c>
      <c r="D64" s="7" t="s">
        <v>17</v>
      </c>
      <c r="E64" s="7">
        <v>2016</v>
      </c>
      <c r="F64" s="8">
        <v>9</v>
      </c>
      <c r="G64" s="8" t="s">
        <v>22</v>
      </c>
      <c r="H64" s="11"/>
      <c r="I64" s="5" t="str">
        <f t="shared" si="1"/>
        <v>Ni ocene ali Izloceno</v>
      </c>
    </row>
    <row r="65" spans="1:9" ht="15.6" x14ac:dyDescent="0.3">
      <c r="A65" s="6" t="s">
        <v>104</v>
      </c>
      <c r="C65" s="7" t="s">
        <v>155</v>
      </c>
      <c r="D65" s="7" t="s">
        <v>138</v>
      </c>
      <c r="E65" s="7">
        <v>2016</v>
      </c>
      <c r="F65" s="8">
        <v>9</v>
      </c>
      <c r="G65" s="8" t="s">
        <v>22</v>
      </c>
      <c r="H65" s="11"/>
      <c r="I65" s="5" t="str">
        <f t="shared" si="1"/>
        <v>Ni ocene ali Izloceno</v>
      </c>
    </row>
    <row r="66" spans="1:9" ht="15.6" x14ac:dyDescent="0.3">
      <c r="A66" s="6" t="s">
        <v>105</v>
      </c>
      <c r="C66" s="7" t="s">
        <v>155</v>
      </c>
      <c r="D66" s="7" t="s">
        <v>23</v>
      </c>
      <c r="E66" s="7">
        <v>2016</v>
      </c>
      <c r="F66" s="8">
        <v>6.5</v>
      </c>
      <c r="G66" s="8" t="s">
        <v>22</v>
      </c>
      <c r="H66" s="11"/>
      <c r="I66" s="5" t="str">
        <f t="shared" ref="I66:I79" si="2">IF(S66&gt;19.09,"Velika zlata diploma",IF(S66&gt;18.09,"Zlata diploma",IF(S66&gt;17.1,"Srebrna diploma",IF(S66&gt;16.1,"Bronastan diploma",IF(S66&gt;14.1,"Priznanje",IF(S66&lt;14.1,"Ni ocene ali Izloceno"))))))</f>
        <v>Ni ocene ali Izloceno</v>
      </c>
    </row>
    <row r="67" spans="1:9" ht="15.6" x14ac:dyDescent="0.3">
      <c r="A67" s="6" t="s">
        <v>106</v>
      </c>
      <c r="C67" s="7" t="s">
        <v>155</v>
      </c>
      <c r="D67" s="7" t="s">
        <v>111</v>
      </c>
      <c r="E67" s="7">
        <v>2016</v>
      </c>
      <c r="F67" s="8">
        <v>8</v>
      </c>
      <c r="G67" s="8" t="s">
        <v>22</v>
      </c>
      <c r="H67" s="11"/>
      <c r="I67" s="5" t="str">
        <f t="shared" si="2"/>
        <v>Ni ocene ali Izloceno</v>
      </c>
    </row>
    <row r="68" spans="1:9" ht="15.6" x14ac:dyDescent="0.3">
      <c r="A68" s="6" t="s">
        <v>107</v>
      </c>
      <c r="C68" s="7" t="s">
        <v>156</v>
      </c>
      <c r="D68" s="7" t="s">
        <v>23</v>
      </c>
      <c r="E68" s="7">
        <v>2016</v>
      </c>
      <c r="F68" s="8">
        <v>8</v>
      </c>
      <c r="G68" s="8" t="s">
        <v>22</v>
      </c>
      <c r="H68" s="11"/>
      <c r="I68" s="5" t="str">
        <f t="shared" si="2"/>
        <v>Ni ocene ali Izloceno</v>
      </c>
    </row>
    <row r="69" spans="1:9" ht="15.6" x14ac:dyDescent="0.3">
      <c r="A69" s="6" t="s">
        <v>108</v>
      </c>
      <c r="C69" s="7" t="s">
        <v>157</v>
      </c>
      <c r="D69" s="7" t="s">
        <v>23</v>
      </c>
      <c r="E69" s="7">
        <v>2016</v>
      </c>
      <c r="F69" s="8">
        <v>7</v>
      </c>
      <c r="G69" s="8" t="s">
        <v>22</v>
      </c>
      <c r="H69" s="11"/>
      <c r="I69" s="5" t="str">
        <f t="shared" si="2"/>
        <v>Ni ocene ali Izloceno</v>
      </c>
    </row>
    <row r="70" spans="1:9" ht="15.6" x14ac:dyDescent="0.3">
      <c r="A70" s="6" t="s">
        <v>109</v>
      </c>
      <c r="C70" s="7" t="s">
        <v>158</v>
      </c>
      <c r="D70" s="7" t="s">
        <v>113</v>
      </c>
      <c r="E70" s="7">
        <v>2016</v>
      </c>
      <c r="F70" s="8">
        <v>6</v>
      </c>
      <c r="G70" s="8" t="s">
        <v>22</v>
      </c>
      <c r="H70" s="11"/>
      <c r="I70" s="5" t="str">
        <f t="shared" si="2"/>
        <v>Ni ocene ali Izloceno</v>
      </c>
    </row>
    <row r="71" spans="1:9" ht="15.6" x14ac:dyDescent="0.3">
      <c r="A71" s="6" t="s">
        <v>110</v>
      </c>
      <c r="C71" s="7" t="s">
        <v>40</v>
      </c>
      <c r="D71" s="7" t="s">
        <v>23</v>
      </c>
      <c r="E71" s="7">
        <v>2016</v>
      </c>
      <c r="F71" s="8">
        <v>6.5</v>
      </c>
      <c r="G71" s="8" t="s">
        <v>22</v>
      </c>
      <c r="H71" s="11"/>
      <c r="I71" s="5" t="str">
        <f t="shared" si="2"/>
        <v>Ni ocene ali Izloceno</v>
      </c>
    </row>
    <row r="72" spans="1:9" ht="15.6" x14ac:dyDescent="0.3">
      <c r="A72" s="6" t="s">
        <v>117</v>
      </c>
      <c r="C72" s="7" t="s">
        <v>40</v>
      </c>
      <c r="D72" s="7" t="s">
        <v>17</v>
      </c>
      <c r="E72" s="7">
        <v>2016</v>
      </c>
      <c r="F72" s="8">
        <v>8</v>
      </c>
      <c r="G72" s="10" t="s">
        <v>22</v>
      </c>
      <c r="H72" s="11"/>
      <c r="I72" s="5" t="str">
        <f t="shared" si="2"/>
        <v>Ni ocene ali Izloceno</v>
      </c>
    </row>
    <row r="73" spans="1:9" ht="15.6" x14ac:dyDescent="0.3">
      <c r="A73" s="6" t="s">
        <v>118</v>
      </c>
      <c r="C73" s="7" t="s">
        <v>40</v>
      </c>
      <c r="D73" s="7" t="s">
        <v>18</v>
      </c>
      <c r="E73" s="7">
        <v>2016</v>
      </c>
      <c r="F73" s="8">
        <v>8.5</v>
      </c>
      <c r="G73" s="10" t="s">
        <v>22</v>
      </c>
      <c r="H73" s="11"/>
      <c r="I73" s="5" t="str">
        <f t="shared" si="2"/>
        <v>Ni ocene ali Izloceno</v>
      </c>
    </row>
    <row r="74" spans="1:9" ht="15.6" x14ac:dyDescent="0.3">
      <c r="A74" s="6" t="s">
        <v>119</v>
      </c>
      <c r="C74" s="7" t="s">
        <v>159</v>
      </c>
      <c r="D74" s="7" t="s">
        <v>23</v>
      </c>
      <c r="E74" s="7">
        <v>2016</v>
      </c>
      <c r="F74" s="8">
        <v>7</v>
      </c>
      <c r="G74" s="10" t="s">
        <v>22</v>
      </c>
      <c r="H74" s="11"/>
      <c r="I74" s="5" t="str">
        <f t="shared" si="2"/>
        <v>Ni ocene ali Izloceno</v>
      </c>
    </row>
    <row r="75" spans="1:9" ht="15.6" x14ac:dyDescent="0.3">
      <c r="A75" s="6" t="s">
        <v>120</v>
      </c>
      <c r="C75" s="7" t="s">
        <v>159</v>
      </c>
      <c r="D75" s="7" t="s">
        <v>111</v>
      </c>
      <c r="E75" s="7">
        <v>2016</v>
      </c>
      <c r="F75" s="8">
        <v>6.5</v>
      </c>
      <c r="G75" s="10" t="s">
        <v>21</v>
      </c>
      <c r="H75" s="11"/>
      <c r="I75" s="5" t="str">
        <f t="shared" si="2"/>
        <v>Ni ocene ali Izloceno</v>
      </c>
    </row>
    <row r="76" spans="1:9" ht="15.6" x14ac:dyDescent="0.3">
      <c r="A76" s="6" t="s">
        <v>121</v>
      </c>
      <c r="C76" s="7" t="s">
        <v>160</v>
      </c>
      <c r="D76" s="7" t="s">
        <v>112</v>
      </c>
      <c r="E76" s="7">
        <v>2016</v>
      </c>
      <c r="F76" s="8">
        <v>10</v>
      </c>
      <c r="G76" s="10" t="s">
        <v>21</v>
      </c>
      <c r="H76" s="11"/>
      <c r="I76" s="5" t="str">
        <f t="shared" si="2"/>
        <v>Ni ocene ali Izloceno</v>
      </c>
    </row>
    <row r="77" spans="1:9" ht="15.6" x14ac:dyDescent="0.3">
      <c r="A77" s="6" t="s">
        <v>122</v>
      </c>
      <c r="C77" s="7" t="s">
        <v>160</v>
      </c>
      <c r="D77" s="7" t="s">
        <v>23</v>
      </c>
      <c r="E77" s="7">
        <v>2016</v>
      </c>
      <c r="F77" s="8">
        <v>7</v>
      </c>
      <c r="G77" s="10" t="s">
        <v>22</v>
      </c>
      <c r="H77" s="11"/>
      <c r="I77" s="5" t="str">
        <f t="shared" si="2"/>
        <v>Ni ocene ali Izloceno</v>
      </c>
    </row>
    <row r="78" spans="1:9" ht="15.6" x14ac:dyDescent="0.3">
      <c r="A78" s="6" t="s">
        <v>123</v>
      </c>
      <c r="C78" s="7" t="s">
        <v>160</v>
      </c>
      <c r="D78" s="7" t="s">
        <v>111</v>
      </c>
      <c r="E78" s="7">
        <v>2016</v>
      </c>
      <c r="F78" s="8">
        <v>8</v>
      </c>
      <c r="G78" s="10" t="s">
        <v>21</v>
      </c>
      <c r="H78" s="11"/>
      <c r="I78" s="5" t="str">
        <f t="shared" si="2"/>
        <v>Ni ocene ali Izloceno</v>
      </c>
    </row>
    <row r="79" spans="1:9" ht="15.6" x14ac:dyDescent="0.3">
      <c r="A79" s="6" t="s">
        <v>124</v>
      </c>
      <c r="C79" s="7" t="s">
        <v>33</v>
      </c>
      <c r="D79" s="7" t="s">
        <v>23</v>
      </c>
      <c r="E79" s="7">
        <v>2016</v>
      </c>
      <c r="F79" s="8">
        <v>7.5</v>
      </c>
      <c r="G79" s="10" t="s">
        <v>22</v>
      </c>
      <c r="I79" s="5" t="str">
        <f t="shared" si="2"/>
        <v>Ni ocene ali Izloceno</v>
      </c>
    </row>
  </sheetData>
  <autoFilter ref="A1:U1"/>
  <printOptions gridLines="1"/>
  <pageMargins left="0.78740157480314998" right="0.196850393700787" top="0.59055118110236204" bottom="0.78740157480314998" header="0.39370078740157499" footer="0.31496062992126"/>
  <pageSetup paperSize="9" orientation="portrait" r:id="rId1"/>
  <headerFooter>
    <oddHeader>&amp;C&amp;"Arial,Krepko"&amp;A</oddHeader>
    <oddFooter>&amp;L&amp;7Pot: &amp;Z
Datoteka.: &amp;F&amp;C&amp;7Stran &amp;P od &amp;N &amp;R&amp;7  Natisnjeno: &amp;D ob &amp;T</oddFooter>
  </headerFooter>
  <colBreaks count="1" manualBreakCount="1">
    <brk id="8" max="1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2</vt:i4>
      </vt:variant>
    </vt:vector>
  </HeadingPairs>
  <TitlesOfParts>
    <vt:vector size="6" baseType="lpstr">
      <vt:lpstr>Baza</vt:lpstr>
      <vt:lpstr>List1</vt:lpstr>
      <vt:lpstr>Nulti vzorec</vt:lpstr>
      <vt:lpstr>Backup</vt:lpstr>
      <vt:lpstr>Backup!Področje_tiskanja</vt:lpstr>
      <vt:lpstr>Baza!Področje_tiskanja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janez.kuster</dc:creator>
  <cp:lastModifiedBy>Aleksander</cp:lastModifiedBy>
  <cp:lastPrinted>2017-03-27T16:36:38Z</cp:lastPrinted>
  <dcterms:created xsi:type="dcterms:W3CDTF">2009-03-31T08:51:56Z</dcterms:created>
  <dcterms:modified xsi:type="dcterms:W3CDTF">2017-04-15T12:45:17Z</dcterms:modified>
</cp:coreProperties>
</file>